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2120" windowHeight="8535" tabRatio="850" activeTab="2"/>
  </bookViews>
  <sheets>
    <sheet name="Budynki i budowle" sheetId="1" r:id="rId1"/>
    <sheet name="Elektronika" sheetId="2" r:id="rId2"/>
    <sheet name="komunikacja" sheetId="3" r:id="rId3"/>
    <sheet name="pozostałe dane" sheetId="4" r:id="rId4"/>
    <sheet name="wykaz dróg" sheetId="5" r:id="rId5"/>
  </sheets>
  <definedNames>
    <definedName name="_xlnm.Print_Area" localSheetId="0">'Budynki i budowle'!$A$1:$F$197</definedName>
    <definedName name="_xlnm.Print_Area" localSheetId="1">'Elektronika'!$A$1:$E$191</definedName>
    <definedName name="_xlnm.Print_Area" localSheetId="2">'komunikacja'!$A$1:$P$33</definedName>
    <definedName name="_xlnm.Print_Area" localSheetId="3">'pozostałe dane'!$A$1:$I$48</definedName>
    <definedName name="_xlnm.Print_Area" localSheetId="4">'wykaz dróg'!$A$1:$C$206</definedName>
  </definedNames>
  <calcPr fullCalcOnLoad="1"/>
</workbook>
</file>

<file path=xl/sharedStrings.xml><?xml version="1.0" encoding="utf-8"?>
<sst xmlns="http://schemas.openxmlformats.org/spreadsheetml/2006/main" count="1448" uniqueCount="891">
  <si>
    <t>Obiekty</t>
  </si>
  <si>
    <t>lokalizacja</t>
  </si>
  <si>
    <t>obiekt</t>
  </si>
  <si>
    <t>Marka</t>
  </si>
  <si>
    <t>Typ,</t>
  </si>
  <si>
    <t>Nr rej.</t>
  </si>
  <si>
    <t>Rok</t>
  </si>
  <si>
    <t xml:space="preserve"> model</t>
  </si>
  <si>
    <t xml:space="preserve"> prod.</t>
  </si>
  <si>
    <t>Od</t>
  </si>
  <si>
    <t>Do</t>
  </si>
  <si>
    <t>data</t>
  </si>
  <si>
    <t>Nr podw./ nadw.</t>
  </si>
  <si>
    <t>Lp</t>
  </si>
  <si>
    <t>OC i NNW</t>
  </si>
  <si>
    <t xml:space="preserve">Okres ubezpieczenia </t>
  </si>
  <si>
    <t>liczba pracowników</t>
  </si>
  <si>
    <t>wartość księgowa brutto</t>
  </si>
  <si>
    <t>rok produkcji</t>
  </si>
  <si>
    <t>wartość ks brutto</t>
  </si>
  <si>
    <t>nazwa jednostki</t>
  </si>
  <si>
    <t>Nr silnika</t>
  </si>
  <si>
    <t>okres ubezpieczenia</t>
  </si>
  <si>
    <t xml:space="preserve">Suma ubezpieczenia środki trwałe i środki trwałe niskiej wartości </t>
  </si>
  <si>
    <t>zabezpieczenia p-poż i kradzieżowe</t>
  </si>
  <si>
    <t>AC/KR</t>
  </si>
  <si>
    <t>Suma ubezpieczenia mienie pracownicze</t>
  </si>
  <si>
    <t>w tym zbiory biblioteczne</t>
  </si>
  <si>
    <t>łącznie</t>
  </si>
  <si>
    <t>ubezpieczenie</t>
  </si>
  <si>
    <t>Wysokość pogotowia kasowego</t>
  </si>
  <si>
    <t>Maksymalna wysokość gotówki w kasie</t>
  </si>
  <si>
    <t>Maksymalna wartość przewożonej gotówki</t>
  </si>
  <si>
    <t>razem</t>
  </si>
  <si>
    <t>sprzęt przenośny</t>
  </si>
  <si>
    <t>uwagi</t>
  </si>
  <si>
    <t>Urząd Miejski</t>
  </si>
  <si>
    <t>Budynek mieszkalny</t>
  </si>
  <si>
    <t>Plac Wolności 26</t>
  </si>
  <si>
    <t>Plac Wolności 17</t>
  </si>
  <si>
    <t>Plac Wolności 1</t>
  </si>
  <si>
    <t>11-go Listopada 26</t>
  </si>
  <si>
    <t>11-go Listopada 19</t>
  </si>
  <si>
    <t>11-go Listopada 14</t>
  </si>
  <si>
    <t>11-go Listopada 10</t>
  </si>
  <si>
    <t>11-go Listopada 3</t>
  </si>
  <si>
    <t>Piotrkowska 19</t>
  </si>
  <si>
    <t>Piotrkowska 13</t>
  </si>
  <si>
    <t>Piotrkowska 11</t>
  </si>
  <si>
    <t>Kolejowa 6</t>
  </si>
  <si>
    <t>Kolejowa 3</t>
  </si>
  <si>
    <t>Warszawska 16</t>
  </si>
  <si>
    <t xml:space="preserve">Kaliska 5 </t>
  </si>
  <si>
    <t>Budynek gospodarczy</t>
  </si>
  <si>
    <t>Spokojna 4</t>
  </si>
  <si>
    <t>Budynek Ośrodka Zdrowia</t>
  </si>
  <si>
    <t>Budyneki -garaże</t>
  </si>
  <si>
    <t>Osiedle Górnicze</t>
  </si>
  <si>
    <t>Błankowa 3A</t>
  </si>
  <si>
    <t>Plac Wolności 2</t>
  </si>
  <si>
    <t>Wierzbie 43</t>
  </si>
  <si>
    <t>Ośno Górne 2</t>
  </si>
  <si>
    <t>Ośno Górne 7</t>
  </si>
  <si>
    <t>Lubstów, Jeziorna 16</t>
  </si>
  <si>
    <t>Lubstów, Koscielna 13</t>
  </si>
  <si>
    <t>Lubstów, Główna 27</t>
  </si>
  <si>
    <t>Lubstów, Główna 38</t>
  </si>
  <si>
    <t>Lubstów, Główna 40</t>
  </si>
  <si>
    <t>Plac Wolności 21</t>
  </si>
  <si>
    <t>Zakrzewek 10</t>
  </si>
  <si>
    <t>Ogrodowa</t>
  </si>
  <si>
    <t>Budynek przystanek PKS</t>
  </si>
  <si>
    <t>11 Listopada 17</t>
  </si>
  <si>
    <t>Budynek Urzędu Miejskiego</t>
  </si>
  <si>
    <t>11 Listopada 15</t>
  </si>
  <si>
    <t>monitoring ,alarm</t>
  </si>
  <si>
    <t>Budynek socjalny-stadion</t>
  </si>
  <si>
    <t xml:space="preserve">Kaliska </t>
  </si>
  <si>
    <t>Kaliska</t>
  </si>
  <si>
    <t>Budynek-Dom Książki</t>
  </si>
  <si>
    <t>11 listopada 8a</t>
  </si>
  <si>
    <t>Budynek były internat</t>
  </si>
  <si>
    <t>Gimnazjalna</t>
  </si>
  <si>
    <t>Wiaty przystankowe-20 szt</t>
  </si>
  <si>
    <t>teren gminy</t>
  </si>
  <si>
    <t>Remiza OSP</t>
  </si>
  <si>
    <t>Lubstów</t>
  </si>
  <si>
    <t>Wierzbie</t>
  </si>
  <si>
    <t>Dom Ludowy</t>
  </si>
  <si>
    <t>Sycewo</t>
  </si>
  <si>
    <t xml:space="preserve">Nowa Wieś </t>
  </si>
  <si>
    <t>Lubstówek</t>
  </si>
  <si>
    <t>Mąkolno</t>
  </si>
  <si>
    <t>Oświetlenie uliczne</t>
  </si>
  <si>
    <t>Banery świetlne</t>
  </si>
  <si>
    <t>Oświetlenie przy placu Urzędu</t>
  </si>
  <si>
    <t>Sompolno</t>
  </si>
  <si>
    <t>Nowa Wieś</t>
  </si>
  <si>
    <t>Ostrówek</t>
  </si>
  <si>
    <t xml:space="preserve">Wierzbie </t>
  </si>
  <si>
    <t>Mostki</t>
  </si>
  <si>
    <t>Przystronie</t>
  </si>
  <si>
    <t>Kolonia Lipiny</t>
  </si>
  <si>
    <t>Zakrzewek</t>
  </si>
  <si>
    <t xml:space="preserve">Lubstów </t>
  </si>
  <si>
    <t>Marianowo</t>
  </si>
  <si>
    <t>Racięcice</t>
  </si>
  <si>
    <t>Ośno Górne</t>
  </si>
  <si>
    <t>Osno Górne</t>
  </si>
  <si>
    <t>Biele</t>
  </si>
  <si>
    <t>Zofia</t>
  </si>
  <si>
    <t>Droga osiedlowa</t>
  </si>
  <si>
    <t>Sompolno ul. Św. Barbary plac</t>
  </si>
  <si>
    <t>Sompolno, ul.Św.Barbary</t>
  </si>
  <si>
    <t>Droga + chodnik</t>
  </si>
  <si>
    <t>Sompolno, ul. Św. Barbary</t>
  </si>
  <si>
    <t>Sompolno, Kaliska</t>
  </si>
  <si>
    <t>Sompolno, ul. 11 Listopada</t>
  </si>
  <si>
    <t>Plac targowy</t>
  </si>
  <si>
    <t>wiata</t>
  </si>
  <si>
    <t>Zieleniak</t>
  </si>
  <si>
    <t>Oświetlenie latarni</t>
  </si>
  <si>
    <t>Sompolno,UL. Św. Barbary</t>
  </si>
  <si>
    <t>Oświetlenie Parku</t>
  </si>
  <si>
    <t xml:space="preserve">Sompolno. Ul. Plac Wolności </t>
  </si>
  <si>
    <t>Zestaw komputerowy</t>
  </si>
  <si>
    <t>Zestaw komputerowy Celeron 2,4 z drukarką laserową</t>
  </si>
  <si>
    <t>Zestaw komputerowy Celeron 2,4</t>
  </si>
  <si>
    <t>Komputer-serwer Pentium 4</t>
  </si>
  <si>
    <t>Zestaw komputerowy Pentium 4 z drukarką laserową HP</t>
  </si>
  <si>
    <t>Kserokopiarka Sharp</t>
  </si>
  <si>
    <t xml:space="preserve">Polonez </t>
  </si>
  <si>
    <t>Piotrkowska 6</t>
  </si>
  <si>
    <t>Wierzbie 47</t>
  </si>
  <si>
    <t>Budowle-drogi,chodniki</t>
  </si>
  <si>
    <t>Droga Nr 4007</t>
  </si>
  <si>
    <t>Mąkolno -Przystronie</t>
  </si>
  <si>
    <t>Droga Nr 4016</t>
  </si>
  <si>
    <t>Marianowo-Lubstówek</t>
  </si>
  <si>
    <t>Droga Nr 4015</t>
  </si>
  <si>
    <t>Jesionka-Racięcice</t>
  </si>
  <si>
    <t>Droga nr 4001</t>
  </si>
  <si>
    <t>Sompolno-Belny</t>
  </si>
  <si>
    <t>Droga Nr 4004</t>
  </si>
  <si>
    <t>Marcinkowo-Wierzbie</t>
  </si>
  <si>
    <t>Droga Nr 4052</t>
  </si>
  <si>
    <t>Stefanowo -Marianowo</t>
  </si>
  <si>
    <t>Droga Nr 4012</t>
  </si>
  <si>
    <t>Biele-Wierzbie</t>
  </si>
  <si>
    <t>Droga Nr 4011</t>
  </si>
  <si>
    <t>Wierzbie-Mąkolni</t>
  </si>
  <si>
    <t>Droga Nr 4041</t>
  </si>
  <si>
    <t>Kol.Wierzbie-Sycewo</t>
  </si>
  <si>
    <t>Droga nr 4017</t>
  </si>
  <si>
    <t>Dąbrowa -police</t>
  </si>
  <si>
    <t>Droga Nr 4033</t>
  </si>
  <si>
    <t>Kol.Lipiny-Przystronie</t>
  </si>
  <si>
    <t>Droga nr 4024</t>
  </si>
  <si>
    <t>Belny-Zaryń</t>
  </si>
  <si>
    <t>Droga Nr 4009</t>
  </si>
  <si>
    <t>Zakrzewek -Mąkolno</t>
  </si>
  <si>
    <t>Droga Nr 4027</t>
  </si>
  <si>
    <t>Droga</t>
  </si>
  <si>
    <t>Lubstów-ul.Polna</t>
  </si>
  <si>
    <t>Droga Nr 4013</t>
  </si>
  <si>
    <t>Grądy -Nowa Wieś</t>
  </si>
  <si>
    <t>Droga Nr 4058</t>
  </si>
  <si>
    <t>Racięcice-Koszary</t>
  </si>
  <si>
    <t>Droga Nr 4019</t>
  </si>
  <si>
    <t>Zofia - Płoszewo</t>
  </si>
  <si>
    <t>Droga Nr 4006</t>
  </si>
  <si>
    <t>Mostki - Brzezie</t>
  </si>
  <si>
    <t>Droga Nr4002</t>
  </si>
  <si>
    <t>Ośno - Marcjanki - Ryn</t>
  </si>
  <si>
    <t>Lubstów ul. Cmentarna</t>
  </si>
  <si>
    <t>Sompolno ul. Nadnotecka</t>
  </si>
  <si>
    <t>Droga Nr 4057</t>
  </si>
  <si>
    <t xml:space="preserve">Droga </t>
  </si>
  <si>
    <t>Lubstów ul. Główna - Jeziorna</t>
  </si>
  <si>
    <t>Lubstów ul. Krótka - Główna</t>
  </si>
  <si>
    <t>Droga Nr 4037</t>
  </si>
  <si>
    <t>Ostrówek - Zakrzewek Suszewy</t>
  </si>
  <si>
    <t>Droga Nr 4054</t>
  </si>
  <si>
    <t>Skrzyżowanie dróg Lubstów</t>
  </si>
  <si>
    <t>Droga 4029</t>
  </si>
  <si>
    <t>Mostki - Paprocin</t>
  </si>
  <si>
    <t>Droga Nr 4042</t>
  </si>
  <si>
    <t>Sycewo - Biele</t>
  </si>
  <si>
    <t>Droga Nr 4038</t>
  </si>
  <si>
    <t>Sycewo - Hubówka</t>
  </si>
  <si>
    <t>Droga Nr 4010</t>
  </si>
  <si>
    <t>Siedliska - Janowice</t>
  </si>
  <si>
    <t>Sompolno ul. Krycha</t>
  </si>
  <si>
    <t>Sompolno ul. Zielona</t>
  </si>
  <si>
    <t>Droga  4005</t>
  </si>
  <si>
    <t>Mostki (Parcele)</t>
  </si>
  <si>
    <t>Droga 4062</t>
  </si>
  <si>
    <t>Wierzbie - Wymysłowo</t>
  </si>
  <si>
    <t>Droga 4060</t>
  </si>
  <si>
    <t>Kolonia Racięcice ( Bagno)</t>
  </si>
  <si>
    <t>Droga  4033</t>
  </si>
  <si>
    <t>Smolarnia</t>
  </si>
  <si>
    <t>Droga 4004</t>
  </si>
  <si>
    <t>Marcinkowo</t>
  </si>
  <si>
    <t>Droga 4074</t>
  </si>
  <si>
    <t>Ośno Dolne</t>
  </si>
  <si>
    <t>Droga 4077</t>
  </si>
  <si>
    <t>Droga  4026</t>
  </si>
  <si>
    <t>Ośno - Marcinkowo</t>
  </si>
  <si>
    <t>Droga 4046</t>
  </si>
  <si>
    <t>Zakrzewek Wroczewo</t>
  </si>
  <si>
    <t>Droga  4040</t>
  </si>
  <si>
    <t xml:space="preserve">Sycewo </t>
  </si>
  <si>
    <t>Sompolno ul. Sienkiewicza</t>
  </si>
  <si>
    <t>Droga 4064</t>
  </si>
  <si>
    <t>Koszary Klonowa</t>
  </si>
  <si>
    <t>Droga 4086</t>
  </si>
  <si>
    <t>Droga 4087</t>
  </si>
  <si>
    <t>Sycewo - Wierzbie</t>
  </si>
  <si>
    <t>Droga 4068</t>
  </si>
  <si>
    <t>Droga 4032</t>
  </si>
  <si>
    <t xml:space="preserve">Paprocin -Piaski </t>
  </si>
  <si>
    <t>Droga 4034</t>
  </si>
  <si>
    <t>Lubstów ul. Poprzeczna</t>
  </si>
  <si>
    <t>Lubstów ul. Zielona</t>
  </si>
  <si>
    <t>Droga 4021</t>
  </si>
  <si>
    <t>Sycewo - Józefowo</t>
  </si>
  <si>
    <t>Droga 4078</t>
  </si>
  <si>
    <t>Droga 4041</t>
  </si>
  <si>
    <t>Droga 4001S</t>
  </si>
  <si>
    <t>Belny</t>
  </si>
  <si>
    <t>Wymysłowo</t>
  </si>
  <si>
    <t>Droga 4019</t>
  </si>
  <si>
    <t>Police (Łączki)</t>
  </si>
  <si>
    <t>Sompolno skrzyż.500L.-Ogrod.</t>
  </si>
  <si>
    <t>Chodniki</t>
  </si>
  <si>
    <t xml:space="preserve">Parking </t>
  </si>
  <si>
    <t>Chodnik</t>
  </si>
  <si>
    <t>Sompolno ul .Kaliska</t>
  </si>
  <si>
    <t>Sompolno ul. Kościelna</t>
  </si>
  <si>
    <t>Sompolno ul. 11Listopada</t>
  </si>
  <si>
    <t xml:space="preserve">Chodnik </t>
  </si>
  <si>
    <t>Sompolno ul. Piotrkowska</t>
  </si>
  <si>
    <t>Zatoka autobusowa</t>
  </si>
  <si>
    <t>Sompolnoul. Taczanowskiego</t>
  </si>
  <si>
    <t>Sompolmo 500Lecia</t>
  </si>
  <si>
    <t>Sompolno Kolejowa</t>
  </si>
  <si>
    <t>Sompolno Św. Barbary</t>
  </si>
  <si>
    <t>Sompolno ul.Gimnazjalna</t>
  </si>
  <si>
    <t>Sompolno ul.Sienkiewicza</t>
  </si>
  <si>
    <t>Sompolno ul. Pocztowa</t>
  </si>
  <si>
    <t>Sompolno ul. Poprzeczna</t>
  </si>
  <si>
    <t>Sompolno ul. ZWM</t>
  </si>
  <si>
    <t>Sompolno ul. Słowackiego</t>
  </si>
  <si>
    <t>Sompolno ul. Spokojna</t>
  </si>
  <si>
    <t>Sompolno ul. Taczanowskiego</t>
  </si>
  <si>
    <t>Zespół Szkolno-Przedszkolny Nr 1 w Sompolnie</t>
  </si>
  <si>
    <t xml:space="preserve">Budynek szkolny I </t>
  </si>
  <si>
    <t>ul. Kaliska 39, 62-610 Sompolno</t>
  </si>
  <si>
    <t xml:space="preserve">Budynek szkolny II </t>
  </si>
  <si>
    <t>Sala gimnastyczna</t>
  </si>
  <si>
    <t>Budynek przedszkola</t>
  </si>
  <si>
    <t>ul. Kaliska 37, 62-610 Sompolno</t>
  </si>
  <si>
    <t>2 drzwi wejściowych do budynku (metalowych przeszklonych) wyposażonych w podwójne zamki typu Yale. Jedno pomieszczenie (kasa) - drzwi wewnętrzne oraz okno - okratowane. W/w pomieszczenie znajduje się na parterze budynku.W budynku znajduje się 6 hydrantów oraz 6 gaśnic proszkowych. Budynek dozorowany (dozór pracowniczy) w godz. 22:00-6:00.</t>
  </si>
  <si>
    <t>3 drzwi wejściowych (2 metalowych przeszklonych, 1 drewniane) wyposażonych w podwójne zamki typu Yale. Jedno pomieszczenie (pracownia internetowa szkoly podstawowej) posiada okratowane okna i okratowane drzwi wewnetrzne oraz alarm z sygnalizacją dźwiękową i funkcją powiadamiania policji. W/w pomieszczenie znajduje się na piętrze budynku. W budynku zlokalizowane są 2 hydranty i 5 gaśnic proszkowych.  Budynek dozorowany (dozór pracowniczy) w godz. 22:00-6:00.</t>
  </si>
  <si>
    <t>2 drzwi wejściowych do budynku (metalowych przeszklonych) wyposażonych w podwójne zamki typu Yale, w tym jedne (zewnętrzne od pracowni informatyki) okratowane. W pomieszczeniu informatyki 5 okien okratowanych. W/w pomieszczenie mieści się na parterze budynku i zabezpieczone jest alarmem o sygnale akustycznym i z funkcją powiadamiania policji. Zabezpieczenie p/poż - 4 gaśnice proszkowe.  Budynek dozorowany (dozór pracowniczy) w godzinach 22:00-6:00.</t>
  </si>
  <si>
    <t>3 drzwi wejściowych (metalowych przeszklonych) wyposażonych w podwójne zamki typu Yale. W budynku ustytuowane są 3 hydranty i umieszczone 3 gaśnice proszkowe.  Budynek dozorowany (dozór pracowniczy) w godzinach 22:00-6:00.</t>
  </si>
  <si>
    <t>6 drzwi wejściowych (drewnianych) oraz 5 drzwi balkonowych (drewnianych przeszklonych) zaopatrzonych w 1 zamek typu Yale. W budynku znajdują się 2 hydranty oraz 6 gaśnic proszkowych.</t>
  </si>
  <si>
    <t>Zespół Szkolno-Przedszkolny Nr 2 w Lubstowie</t>
  </si>
  <si>
    <t xml:space="preserve">Przedszkole </t>
  </si>
  <si>
    <t>Lubstów,ul.Kościelna 1A</t>
  </si>
  <si>
    <t>Szkoła Podstawowa</t>
  </si>
  <si>
    <t>Gimnazjum</t>
  </si>
  <si>
    <t xml:space="preserve">Ogrodzenie </t>
  </si>
  <si>
    <t>Boisko szkolne</t>
  </si>
  <si>
    <t>Marianowo 9,62-610 Sompolno</t>
  </si>
  <si>
    <t>Doły gnilne</t>
  </si>
  <si>
    <t xml:space="preserve">20 szt. Gaśnic proszkowych, 10 szt. hydrantów wewnętrznych+ 1 zewnetrzny, 3 systemy alarmowe, kraty na oknach piwnica(archiwum), parter (gabinet dyrektora, sekretariat, pracownia komputerowa), I pietro (biblioteka), </t>
  </si>
  <si>
    <t xml:space="preserve">drzwi metalowe przeszklone 6 szt., drewniane 4 szt., zamki patentowe 16 szt., system alarmowy w Lubstowie, ul. kościelna 1A. podłączenie do policji i wyznaczonych pracowników. sygnalizacja świetlna i dźwiękowa, dozór pracowniczy w godzinach od 7.00 do 20.00 </t>
  </si>
  <si>
    <t>Zespół Szkół Nr 3 w Mąkolnie</t>
  </si>
  <si>
    <t>BUDYNEK SZKOŁY</t>
  </si>
  <si>
    <t>MĄKOLNO UL.SZKOLNA 31</t>
  </si>
  <si>
    <t>SALA GIMNASTYCZNA + KOTŁOWNIA</t>
  </si>
  <si>
    <t>ROZBUDOWA SZKOŁY</t>
  </si>
  <si>
    <t>STOŁÓWKA</t>
  </si>
  <si>
    <t>OGRODZENIE SIATKOWE</t>
  </si>
  <si>
    <t>UBIKACJE ZEWNĘTRZNE</t>
  </si>
  <si>
    <t>OŚNO GÓRNE 2</t>
  </si>
  <si>
    <t>20 szt. gasnic proszkowych i 1 sniegowa, 11 hydrantów, 1 alarm i 12 czujników, 11 ktrat na oknach w piwnicy, gdzie znajduje się stołówkaszkolna oraz kraty w 3 oknach na I puiętrze w pracowni informatycznej, 4 drzw wejściowe, w tym 2 podwójne i 8 drzwi ewakuacyjnych, 21 zamków pateentowych, urządzenia alarmowe obejmują budynek Gimnazjum, sygnalizacja: śiwetlna i dźwiękowa, sygnalizatry znajdują się w budynku i na zewnątrz, jest powiadomienie do policji, dozór pracowniczy w godzinach od 7.00 do 17.00</t>
  </si>
  <si>
    <t>Miejsko-Gminna Biblioteka Publiczna w Sompolnie</t>
  </si>
  <si>
    <t>budynek biblioteki (synagoga)</t>
  </si>
  <si>
    <t>ul. Piotrowska 8,                          62-610 Sompolno</t>
  </si>
  <si>
    <t xml:space="preserve">ul. Cmentarna,                       Lubstów </t>
  </si>
  <si>
    <t>1910</t>
  </si>
  <si>
    <t>1976</t>
  </si>
  <si>
    <t>gaśnice proszkowe - 3 szt., alarm - sygnał dźwiękowy</t>
  </si>
  <si>
    <t>gaśnica proszkowa - 1 szt.</t>
  </si>
  <si>
    <t>zestaw komputerowy</t>
  </si>
  <si>
    <t>drukarka</t>
  </si>
  <si>
    <t xml:space="preserve">budynek biblioteki  </t>
  </si>
  <si>
    <t>Miejsko-Gminny Ośrodek Kultury</t>
  </si>
  <si>
    <t>Budynek M-GOK</t>
  </si>
  <si>
    <t>XIX w.</t>
  </si>
  <si>
    <t>5 gaśnic proszkowych, 2 okna okratowane na parterze, chroniące jedno pomieszczeniew budynku są 2 wejścia - 1 wejście to drzwi drewniane zamykane na 1 zamek patentowy, z korytarza do kolejnych pomieszczeń prowadzą odrębne drzwi zamykane na 1 zamek patentowy, 2 wejście - 2 szt. drzwi zamykane po 1 zamku patentowym</t>
  </si>
  <si>
    <t>Miejsko-Gminny Ośrodek Pomocy Społecznej w Sompolnie</t>
  </si>
  <si>
    <t>2 gaśnice pianowe, kraty na oknach piwnic, 1 drzwi wejściowe do budynku wyposażone w 2 zamki typu Gerda, urządzenia alarmowe obejmujące I piętro budynku; sygnalizacja świetlna i dźwiękowa; sygnalizatory na zewnątrz budynku, powiadomienie do policji i kierownika MGOPS</t>
  </si>
  <si>
    <t>drukarka HP Laser Jet 1010</t>
  </si>
  <si>
    <t>zest.komp. Intel Celeron 2,0GH</t>
  </si>
  <si>
    <t>monitory (4 szt.)</t>
  </si>
  <si>
    <t>centrala abon.Tel.Silcan NCV1248</t>
  </si>
  <si>
    <t>urządzenie alarmowe</t>
  </si>
  <si>
    <t>Miejsko-Gminna Biblioteka Publiczna                           w Sompolnie</t>
  </si>
  <si>
    <t>Miejsko-Gminny Ośrodek Kultury              w Spompolnie</t>
  </si>
  <si>
    <t>Łącznie wszystkie jednostki</t>
  </si>
  <si>
    <t>plac</t>
  </si>
  <si>
    <t>numer drogi (ulicy)</t>
  </si>
  <si>
    <t>nazwa drogi (ulicy)</t>
  </si>
  <si>
    <t>długość drogi (ulicy)</t>
  </si>
  <si>
    <t>Sompolno – Belny</t>
  </si>
  <si>
    <t>Ośno – Ryn – Zaryń</t>
  </si>
  <si>
    <t>Drzewiec - Marcjanki</t>
  </si>
  <si>
    <t xml:space="preserve">Wierzbie – Marcinkowo </t>
  </si>
  <si>
    <t>Mostki – Mostki</t>
  </si>
  <si>
    <t xml:space="preserve">Mostki – Brzezie </t>
  </si>
  <si>
    <t>Mąkolno – Przystronie</t>
  </si>
  <si>
    <t>Mąkolno Radowo</t>
  </si>
  <si>
    <t xml:space="preserve"> Zakrzewek – Ostrówek</t>
  </si>
  <si>
    <t>Radowo – Kazubek</t>
  </si>
  <si>
    <t>Mąkolno – Wierzbie</t>
  </si>
  <si>
    <t>Kol. Wierzbie – Sycewo</t>
  </si>
  <si>
    <t>Kazubek – Nowa Wieś</t>
  </si>
  <si>
    <t>Racięcice –Smólniki Osieckie</t>
  </si>
  <si>
    <t>Racięcice – Lubstówek</t>
  </si>
  <si>
    <t>Lubstówek – Marianowo</t>
  </si>
  <si>
    <t>Sompolno – Police – Błonawy</t>
  </si>
  <si>
    <t>Police – Wierzelin</t>
  </si>
  <si>
    <t>Zofia – Płoszewo</t>
  </si>
  <si>
    <t>Zofia – Police</t>
  </si>
  <si>
    <t>Józefowo – Sompolinek</t>
  </si>
  <si>
    <t>Sompolinek – Wymysłowo</t>
  </si>
  <si>
    <t>Ośno Podleśne – Belny</t>
  </si>
  <si>
    <t>Ośno Podleśne – Spólnik</t>
  </si>
  <si>
    <t>Belny – Spólnik</t>
  </si>
  <si>
    <t>Ośno Górne  - Marcinkowo</t>
  </si>
  <si>
    <t>Marcinkowo-Mostki</t>
  </si>
  <si>
    <t>Marcinkowo-Chojny-Mostki</t>
  </si>
  <si>
    <t>Chojny-Wierzbie</t>
  </si>
  <si>
    <t>Wierzbie-Sycewo</t>
  </si>
  <si>
    <t>Chojny-Brzezie-Mostki</t>
  </si>
  <si>
    <t>Mostki - Piaski</t>
  </si>
  <si>
    <t>Przystronie - Smolarnia-Kol Lipiny</t>
  </si>
  <si>
    <t>Radowo - Kol Lipiny</t>
  </si>
  <si>
    <t>Radowo - Siedliska</t>
  </si>
  <si>
    <t>Zakrzewek - Wroczewo</t>
  </si>
  <si>
    <t>Zakrzewek - Nowa Wieś</t>
  </si>
  <si>
    <t>Sycewo - Zakrzewek</t>
  </si>
  <si>
    <t>Sycewo - Sycewo</t>
  </si>
  <si>
    <t>Ośno Górne - Ośno Górne</t>
  </si>
  <si>
    <t>Dąbrowa</t>
  </si>
  <si>
    <t>Dąbrowa - Sompolno</t>
  </si>
  <si>
    <t>Płoszewo - Dąbrowa</t>
  </si>
  <si>
    <t>Police - Dąbrowa</t>
  </si>
  <si>
    <t>Płoszewo - Łączki</t>
  </si>
  <si>
    <t>Lubstów - Błonawy</t>
  </si>
  <si>
    <t>Błonawy - Lubstówek</t>
  </si>
  <si>
    <t>Marianowo - Jesionka</t>
  </si>
  <si>
    <t>Łagiewniki - Stefanowo</t>
  </si>
  <si>
    <t>Młynek - Lubstów</t>
  </si>
  <si>
    <t>Lubstów - ul.Polna</t>
  </si>
  <si>
    <t>Nowa Wieś - Nowa Wieś</t>
  </si>
  <si>
    <t>Nowa Wieś - Grądy</t>
  </si>
  <si>
    <t>Racięcice - Koszary</t>
  </si>
  <si>
    <t>Koszary - Koszary</t>
  </si>
  <si>
    <t>Racięcice - Jaziwiny</t>
  </si>
  <si>
    <t>Jaziwiny - Jaziwiny</t>
  </si>
  <si>
    <t>Kazubek - Kazubek</t>
  </si>
  <si>
    <t>Kazubek - Grądy</t>
  </si>
  <si>
    <t>Klonowa - Grady</t>
  </si>
  <si>
    <t>Kazubek – Smulniki - Kol.Lipiny</t>
  </si>
  <si>
    <t>Janowice - Kol.Lipiny</t>
  </si>
  <si>
    <t>Przystronie - Przystronie</t>
  </si>
  <si>
    <t>Mąkolno - ul.Łąkowa - Kwiatowa</t>
  </si>
  <si>
    <t>Mąkolno - Oś.Piastowskie</t>
  </si>
  <si>
    <t>Mąkolno - ul.K.Wielkiego, K.Jadwigi</t>
  </si>
  <si>
    <t>Mąkolno - ul. Graniczna</t>
  </si>
  <si>
    <t>Ośno Górne - Ośno Dolne</t>
  </si>
  <si>
    <t>OśnoGórne - OśnoGórne</t>
  </si>
  <si>
    <t>Marcinkowo - OśnoDolne</t>
  </si>
  <si>
    <t>OśnoGórne - Marcjanki</t>
  </si>
  <si>
    <t>Biele – Biele</t>
  </si>
  <si>
    <t>Biele – Zofia</t>
  </si>
  <si>
    <t>Zofia – Zofia</t>
  </si>
  <si>
    <t>Zdrojki - Kazubek</t>
  </si>
  <si>
    <t>Ostrówek - Ostrówek</t>
  </si>
  <si>
    <t>Wierzbie - Wierzbie</t>
  </si>
  <si>
    <t>Wierzbie – Kol. Wierzbie</t>
  </si>
  <si>
    <t xml:space="preserve">Lubstów – ul. Cmentarna </t>
  </si>
  <si>
    <t xml:space="preserve">Lubstów – ul. Krótka </t>
  </si>
  <si>
    <t>Lubstówek - Lubstówek</t>
  </si>
  <si>
    <t>Sompolno – ul. Krycha</t>
  </si>
  <si>
    <t xml:space="preserve">Sompolno-ul.Zielona </t>
  </si>
  <si>
    <t>Sompolno-ul.Leśna</t>
  </si>
  <si>
    <t>Sompolno-ul.Nadnotecka</t>
  </si>
  <si>
    <t>Sompolno-ul.Cmentarna</t>
  </si>
  <si>
    <t>Sompolno-ul.Rozwenca</t>
  </si>
  <si>
    <t>Sompolno-ul.Kwiatowa</t>
  </si>
  <si>
    <t>Sompolno-ul.Pocztowa</t>
  </si>
  <si>
    <t>Sompolno-ul.Poprzeczna</t>
  </si>
  <si>
    <t>Sompolno-ul.Krótka</t>
  </si>
  <si>
    <t>Sompolno-ul.Kościelna</t>
  </si>
  <si>
    <t>przystanek autobusowy</t>
  </si>
  <si>
    <t>Budynek mieszkalny 2</t>
  </si>
  <si>
    <t>wartość szacunkowa</t>
  </si>
  <si>
    <t>Nowa Wieś 46 A</t>
  </si>
  <si>
    <t>Lubstów, Kościelna 4</t>
  </si>
  <si>
    <t>Pac Targowy, ul. 11 Listopada</t>
  </si>
  <si>
    <t>ul. 11 Listopada</t>
  </si>
  <si>
    <t xml:space="preserve">budynek mieszkalno - użytkowy </t>
  </si>
  <si>
    <t>budynek socj. na targowisku gminnym</t>
  </si>
  <si>
    <t>budynek biurowy</t>
  </si>
  <si>
    <t>Piotrkowska 39</t>
  </si>
  <si>
    <t>1964</t>
  </si>
  <si>
    <t>budynek gospodarczy</t>
  </si>
  <si>
    <t>Piotrkowska 40</t>
  </si>
  <si>
    <t>dzierżawy:</t>
  </si>
  <si>
    <t>1989</t>
  </si>
  <si>
    <t>oczyszczalnia ścieków</t>
  </si>
  <si>
    <t>św. Barbary Sompolno</t>
  </si>
  <si>
    <t>1996</t>
  </si>
  <si>
    <t>Osiedle 500 lecia, ul. Brzozowa Sompolno</t>
  </si>
  <si>
    <t>1992</t>
  </si>
  <si>
    <t>hydrofornia</t>
  </si>
  <si>
    <t>1984</t>
  </si>
  <si>
    <t>1982</t>
  </si>
  <si>
    <t>1980</t>
  </si>
  <si>
    <t>2002</t>
  </si>
  <si>
    <t>Błonawy</t>
  </si>
  <si>
    <t>kontener (sanitariat)</t>
  </si>
  <si>
    <t>ul. 11 Listopada 3                   (Targowisko Miejskie)</t>
  </si>
  <si>
    <t>kontener (socjalny dla pracownika)</t>
  </si>
  <si>
    <t>Przedsiębiorstwo Usług Komunalnych w Sompolnie</t>
  </si>
  <si>
    <t>Przedsiębiorstwo Usług Komunalnych</t>
  </si>
  <si>
    <t>NOTEBOOK</t>
  </si>
  <si>
    <t>Lublin</t>
  </si>
  <si>
    <t>8286099</t>
  </si>
  <si>
    <t>PKOF 705</t>
  </si>
  <si>
    <t>Star - Vuko</t>
  </si>
  <si>
    <t>1142 CF/SM</t>
  </si>
  <si>
    <t>15758</t>
  </si>
  <si>
    <t>PKNL 301</t>
  </si>
  <si>
    <t xml:space="preserve">FORD - FIESTA </t>
  </si>
  <si>
    <t>COURIER</t>
  </si>
  <si>
    <t>WFO3XXBAJ 3WM81105</t>
  </si>
  <si>
    <t>RTIWM 81105</t>
  </si>
  <si>
    <t>PKN3K81</t>
  </si>
  <si>
    <t xml:space="preserve">FORD  </t>
  </si>
  <si>
    <t>TRANSIT</t>
  </si>
  <si>
    <t>WFOLXXGB VLNY64351</t>
  </si>
  <si>
    <t>4ECWY64351</t>
  </si>
  <si>
    <t>PKN5K61</t>
  </si>
  <si>
    <t xml:space="preserve">CIĄGNIK </t>
  </si>
  <si>
    <t>URSUS 3512</t>
  </si>
  <si>
    <t>194535</t>
  </si>
  <si>
    <t>KNT 7974</t>
  </si>
  <si>
    <t>194450</t>
  </si>
  <si>
    <t>KNT 7975</t>
  </si>
  <si>
    <t>x</t>
  </si>
  <si>
    <t>PRZYCZEPA</t>
  </si>
  <si>
    <t>T-169</t>
  </si>
  <si>
    <t>KMZ 3878</t>
  </si>
  <si>
    <t>MTZ 82</t>
  </si>
  <si>
    <t>00847U</t>
  </si>
  <si>
    <t>611607</t>
  </si>
  <si>
    <t>PKN 79UT</t>
  </si>
  <si>
    <t xml:space="preserve">BECZKOWÓZ </t>
  </si>
  <si>
    <t>KMZ 0923</t>
  </si>
  <si>
    <t>Środki obrotowe</t>
  </si>
  <si>
    <t>Przedsiębiorstwo Usług Komunalnych Spółka z o.o.</t>
  </si>
  <si>
    <t>Wykaz pojazdów Gminy Sompolno</t>
  </si>
  <si>
    <t>Wykaz budynków i budowli Gminy Sompolno</t>
  </si>
  <si>
    <t>Wykaz sprzętu elektronicznego Gminy Sompolno</t>
  </si>
  <si>
    <t>Kserokopiarka Konica 7020</t>
  </si>
  <si>
    <t>Zespół komp. Draco</t>
  </si>
  <si>
    <t>Drukarka Panasonic</t>
  </si>
  <si>
    <t>Komputer Psion (Inkasent)</t>
  </si>
  <si>
    <t>Zespół Komputerowy PC</t>
  </si>
  <si>
    <t>Komputer serwer IBM</t>
  </si>
  <si>
    <t>VIII/2/80  010</t>
  </si>
  <si>
    <t>011/2005  013</t>
  </si>
  <si>
    <t>1/2005  013</t>
  </si>
  <si>
    <t>2/2005  013</t>
  </si>
  <si>
    <t>IV/14/49  010</t>
  </si>
  <si>
    <t>IV/15/49  010</t>
  </si>
  <si>
    <t>IV/17/49  010</t>
  </si>
  <si>
    <t>IV/16/49  010</t>
  </si>
  <si>
    <t>IV/18/49  010</t>
  </si>
  <si>
    <r>
      <t>sprzęt przenośny  I</t>
    </r>
    <r>
      <rPr>
        <sz val="8"/>
        <rFont val="Verdana"/>
        <family val="2"/>
      </rPr>
      <t>V/13/149  010</t>
    </r>
  </si>
  <si>
    <t>SAM SAM VUKO</t>
  </si>
  <si>
    <t>WX2400674</t>
  </si>
  <si>
    <t>PKN 0349</t>
  </si>
  <si>
    <t>2881/92</t>
  </si>
  <si>
    <t>KMZ 8564</t>
  </si>
  <si>
    <t>MAN ŚMIECIARKA</t>
  </si>
  <si>
    <t>WMAT080219M223039</t>
  </si>
  <si>
    <t>PKN 47S5</t>
  </si>
  <si>
    <t xml:space="preserve">                                                                                      </t>
  </si>
  <si>
    <t>Laptop</t>
  </si>
  <si>
    <t>drukarka Kyocera FS-920</t>
  </si>
  <si>
    <t>Monitor Belinea</t>
  </si>
  <si>
    <t>11 szt</t>
  </si>
  <si>
    <t>projektor NEC VT48</t>
  </si>
  <si>
    <t>zestaw serwera IncomNet Srewer INS001</t>
  </si>
  <si>
    <t>Zestaw komputerowy Incom WorkStation</t>
  </si>
  <si>
    <t>9 szt</t>
  </si>
  <si>
    <t>Zestaw komputerowy Incom WorkStation + DVD</t>
  </si>
  <si>
    <t>Notebook Dell</t>
  </si>
  <si>
    <t>Pakiet biurowy Office Pro 2003</t>
  </si>
  <si>
    <t>System Windows SBS 2003</t>
  </si>
  <si>
    <t>Ochrona antywirusowa</t>
  </si>
  <si>
    <t>licencje na oprogramowanie</t>
  </si>
  <si>
    <t>Pakiet biurowy Office Pro 2003, 11 szt</t>
  </si>
  <si>
    <t>System Windows SBS 2003, szt 2</t>
  </si>
  <si>
    <t>nośniki z oprgramowaniem</t>
  </si>
  <si>
    <t>kserokopiarka</t>
  </si>
  <si>
    <t>modern. Kserokopiarki</t>
  </si>
  <si>
    <t xml:space="preserve">kraty na drzwiach w nowej pracowni komp </t>
  </si>
  <si>
    <t>i na piętrze od wewnątrz; czujnik alarmu</t>
  </si>
  <si>
    <t>komuter serwer PG</t>
  </si>
  <si>
    <t>komputer PC Combo, 9 szt</t>
  </si>
  <si>
    <t>komputer PC DVD+</t>
  </si>
  <si>
    <t>skaner HP</t>
  </si>
  <si>
    <t>komputer przenośny DELL</t>
  </si>
  <si>
    <t>monitor LCD Belinea, 11 szt</t>
  </si>
  <si>
    <t>przełącznik (swich) Lanech</t>
  </si>
  <si>
    <t>klawiatura, 11 szt</t>
  </si>
  <si>
    <t>mysz, 11 szt</t>
  </si>
  <si>
    <t>kopiarka cyfrowa Canon</t>
  </si>
  <si>
    <t>kopiarka Ricoh Afico</t>
  </si>
  <si>
    <t>notebook Toshiba + drukarka laserowa HP 1018</t>
  </si>
  <si>
    <t>Ogrodzenie zieleniaka</t>
  </si>
  <si>
    <t>budynek zaplecza socjalno-technicznego</t>
  </si>
  <si>
    <t>budynek magazynu sprzętu rolniczego</t>
  </si>
  <si>
    <t>2005</t>
  </si>
  <si>
    <t>1968</t>
  </si>
  <si>
    <t>linia niskiego napięcia</t>
  </si>
  <si>
    <t>2004-2006</t>
  </si>
  <si>
    <t>zestaw komputerowy do monitoringu</t>
  </si>
  <si>
    <t>Zestaw komputerowy Optimus z drukarką</t>
  </si>
  <si>
    <t xml:space="preserve">Zestaw komputerowy Optimus </t>
  </si>
  <si>
    <t>rejestrator z monitorem (kamery+sieć)</t>
  </si>
  <si>
    <t>2005-2006</t>
  </si>
  <si>
    <t>Zestaw komputerowy Optimus z drukarką fiskalną Posnet</t>
  </si>
  <si>
    <t>centrala telefoniczna Slican</t>
  </si>
  <si>
    <t>zestaw komputerowy Optitech</t>
  </si>
  <si>
    <t>komputer do monitoringu (kamery+sieć)</t>
  </si>
  <si>
    <t>DAF</t>
  </si>
  <si>
    <t>DT-615</t>
  </si>
  <si>
    <t>E41133</t>
  </si>
  <si>
    <t>KMR 0339</t>
  </si>
  <si>
    <t>ciężarowy</t>
  </si>
  <si>
    <t>Star 244</t>
  </si>
  <si>
    <t>Jelcz 008</t>
  </si>
  <si>
    <t>PZ44110746</t>
  </si>
  <si>
    <t>359912200139423</t>
  </si>
  <si>
    <t>PKNF319</t>
  </si>
  <si>
    <t>Jelcz 005</t>
  </si>
  <si>
    <t>P244LN110328</t>
  </si>
  <si>
    <t>359922200131346</t>
  </si>
  <si>
    <t>PKNF161</t>
  </si>
  <si>
    <t>Ford</t>
  </si>
  <si>
    <t>Furgon</t>
  </si>
  <si>
    <t>HFOLXXGBFL2PO4719</t>
  </si>
  <si>
    <t>2PO4719</t>
  </si>
  <si>
    <t>PKN88GH</t>
  </si>
  <si>
    <t>SPECJALNY</t>
  </si>
  <si>
    <t>Żuk</t>
  </si>
  <si>
    <t>A-15</t>
  </si>
  <si>
    <t>795073</t>
  </si>
  <si>
    <t>PKN7E43</t>
  </si>
  <si>
    <t>A015</t>
  </si>
  <si>
    <t>162223</t>
  </si>
  <si>
    <t>OPEL</t>
  </si>
  <si>
    <t>300-GH</t>
  </si>
  <si>
    <t>K10082569</t>
  </si>
  <si>
    <t>25T-0079756.</t>
  </si>
  <si>
    <t>SKODA</t>
  </si>
  <si>
    <t>FELICJA</t>
  </si>
  <si>
    <t>THBEGF613YX282130</t>
  </si>
  <si>
    <t>AEE862063</t>
  </si>
  <si>
    <t>PKNC320</t>
  </si>
  <si>
    <t>OSOBOWY</t>
  </si>
  <si>
    <t>ATU</t>
  </si>
  <si>
    <t>SUPB30CEHYW177016</t>
  </si>
  <si>
    <t>CE0470246</t>
  </si>
  <si>
    <t>PKNH166</t>
  </si>
  <si>
    <t>Rodzaj</t>
  </si>
  <si>
    <t>Poj.</t>
  </si>
  <si>
    <t>msc.</t>
  </si>
  <si>
    <t>przebieg</t>
  </si>
  <si>
    <t>ładowność</t>
  </si>
  <si>
    <t>wartość</t>
  </si>
  <si>
    <t xml:space="preserve"> Urząd Miejski </t>
  </si>
  <si>
    <t>komputer Celeron2,26GHZ</t>
  </si>
  <si>
    <t>monitor Hunday 17</t>
  </si>
  <si>
    <t>drukarka laserowa HP 1020</t>
  </si>
  <si>
    <t>Monitor BENQ LCD</t>
  </si>
  <si>
    <t>Serwer SFC Econel 50a</t>
  </si>
  <si>
    <t>kopiarka cyfrowa UTAX</t>
  </si>
  <si>
    <t>Star</t>
  </si>
  <si>
    <t>M90</t>
  </si>
  <si>
    <t>SUSM90ZZXF003185</t>
  </si>
  <si>
    <t>PKN EL44</t>
  </si>
  <si>
    <t>specjalny</t>
  </si>
  <si>
    <t>MAN</t>
  </si>
  <si>
    <t>19372</t>
  </si>
  <si>
    <t>WMAF017430M127521</t>
  </si>
  <si>
    <t>CIĘŻAROWY</t>
  </si>
  <si>
    <t xml:space="preserve">Ranault </t>
  </si>
  <si>
    <t>Kangoo 1,5 DCI</t>
  </si>
  <si>
    <t>VF1FC07AF27465508</t>
  </si>
  <si>
    <t>ogrodzenie Placu Targowego</t>
  </si>
  <si>
    <t>Poletka osadowe oczyszczalni</t>
  </si>
  <si>
    <t>Komputer prznośny CoreDuo Asus</t>
  </si>
  <si>
    <t>Komputer prznośny Acer</t>
  </si>
  <si>
    <t>Zestaw komputerowy Intercor</t>
  </si>
  <si>
    <t>Zestaw komputerowy Adax Delta</t>
  </si>
  <si>
    <t>Komputer prznośny IBM T42</t>
  </si>
  <si>
    <t>Kserokopiarka Sharp AR 5320</t>
  </si>
  <si>
    <t>Kserokopiarka Sharp ARM 207</t>
  </si>
  <si>
    <t>Sprzęt stacjonarny</t>
  </si>
  <si>
    <t>Sprzęt przenośny</t>
  </si>
  <si>
    <t>podsuma</t>
  </si>
  <si>
    <t>Droga do oczyszczalni</t>
  </si>
  <si>
    <t>Parking przy Zieleniaku</t>
  </si>
  <si>
    <t>Plac manewrowy przy OSP</t>
  </si>
  <si>
    <t xml:space="preserve">Droga Gminna </t>
  </si>
  <si>
    <t>Pl. Wolności</t>
  </si>
  <si>
    <t>Piotrkowska</t>
  </si>
  <si>
    <t>Warszawska - miasto</t>
  </si>
  <si>
    <t>Spacerowa, Sompolno</t>
  </si>
  <si>
    <t>Łagiewski Dolne</t>
  </si>
  <si>
    <t>ul. Krótka Sompolno</t>
  </si>
  <si>
    <t>Droga 4082</t>
  </si>
  <si>
    <t>Kazubek</t>
  </si>
  <si>
    <t>Remont elewacji budynku SP Lubostów</t>
  </si>
  <si>
    <t>Lubostów, Kościelna 1A</t>
  </si>
  <si>
    <t>2007</t>
  </si>
  <si>
    <t>4 szt.</t>
  </si>
  <si>
    <t>Oprogramowania i licencje</t>
  </si>
  <si>
    <t>zestawy komputerowe</t>
  </si>
  <si>
    <t>Wielofunkcyjne urządzenie HP LaserJet</t>
  </si>
  <si>
    <t>Jednostka centralna</t>
  </si>
  <si>
    <t>Podjazd dla niepełnosprawnych SP</t>
  </si>
  <si>
    <t>ul. Kaliska, Sompolno</t>
  </si>
  <si>
    <t>Zestawy komputerowe</t>
  </si>
  <si>
    <t>12 szt. gaśnic, 9 hydrantów,    okratowany parter - zamki antywłamaniowe, dozór pracowniczy, systemy alarmowe</t>
  </si>
  <si>
    <t>Zespół Komputerowy Gramer + monitor</t>
  </si>
  <si>
    <t>Komputer PC Draco</t>
  </si>
  <si>
    <t>Urzadzenie Wielofunkcyjne + monitor</t>
  </si>
  <si>
    <t>Zestaw komputerowy PC Factory</t>
  </si>
  <si>
    <t>Prznośny tester wodomierzy</t>
  </si>
  <si>
    <t>Drukarka OKI B2200</t>
  </si>
  <si>
    <t>Drukarka OKI B4400</t>
  </si>
  <si>
    <t>01/2007/8</t>
  </si>
  <si>
    <t>IV/19/49 010</t>
  </si>
  <si>
    <t>IV/20/49/ 010</t>
  </si>
  <si>
    <t>IV/21/49 010</t>
  </si>
  <si>
    <t>02/2007/4</t>
  </si>
  <si>
    <t>8/2008</t>
  </si>
  <si>
    <t>PKN 4NL7</t>
  </si>
  <si>
    <t>Komputer z oprogramowaniem</t>
  </si>
  <si>
    <t>ul. Błankowa</t>
  </si>
  <si>
    <t>sprzęt dzierżawiony</t>
  </si>
  <si>
    <t>drukarka laserowa HP 1018</t>
  </si>
  <si>
    <t>drukarka laserowa HP LJ 1018</t>
  </si>
  <si>
    <t>drukarka laserowa CLP 300 Color Samsung</t>
  </si>
  <si>
    <t>w tym</t>
  </si>
  <si>
    <t>Licencje i oprogramowania</t>
  </si>
  <si>
    <t>PKN HM21</t>
  </si>
  <si>
    <t>PKN H601</t>
  </si>
  <si>
    <t>KMP 1223</t>
  </si>
  <si>
    <t>Volkswagen</t>
  </si>
  <si>
    <t>Transporter 7H</t>
  </si>
  <si>
    <t>WVZZZ7HZ8H010539</t>
  </si>
  <si>
    <t>PKN 2SE1</t>
  </si>
  <si>
    <t>Boisko sportowe</t>
  </si>
  <si>
    <t>2008</t>
  </si>
  <si>
    <t>modern 2004</t>
  </si>
  <si>
    <t>Monitoring wizyjny Miasta sompolna</t>
  </si>
  <si>
    <t>Zestaw kopmuterowy ADAX</t>
  </si>
  <si>
    <t>Skaner Plustek</t>
  </si>
  <si>
    <t>Dysk zewnętrzny Seagate</t>
  </si>
  <si>
    <t>Projektor multimedialny + ekran</t>
  </si>
  <si>
    <t>Drukarka Samsung</t>
  </si>
  <si>
    <t>Skaner komputerowy</t>
  </si>
  <si>
    <t>Komputer przenośny Acer</t>
  </si>
  <si>
    <t>Komputer przenośny Toshiba</t>
  </si>
  <si>
    <t>14.09.2009 14.09.2010 14.09.2011</t>
  </si>
  <si>
    <t>13.09.2010 13.09.2011 13.09.2012</t>
  </si>
  <si>
    <t>01.01.2010 01.01.2011 01.01.2012</t>
  </si>
  <si>
    <t>31.12.2010 31.12.2011 31.12.2012</t>
  </si>
  <si>
    <t>02.10.2009 02.10.2010 02.10.2011</t>
  </si>
  <si>
    <t>01.10.2010 01.10.2011 01.10.2012</t>
  </si>
  <si>
    <t>11.05.2010 11.05.2011 11.05.2012</t>
  </si>
  <si>
    <t>10.05.2011 10.05.2012 10.05.2013</t>
  </si>
  <si>
    <t>10.06.2010 10.06.2011 10.06.2012</t>
  </si>
  <si>
    <t>09.06.2011 09.06.2012 09.06.2013</t>
  </si>
  <si>
    <t>19.09.2009 19.09.2010 19.09.2011</t>
  </si>
  <si>
    <t>18.09.2010 18.09.2011 18.09.2012</t>
  </si>
  <si>
    <t>07.07.2010 07.07.2011 07.07.2012</t>
  </si>
  <si>
    <t>06.07.2011 06.07.2012 06.07.2013</t>
  </si>
  <si>
    <t>22.02.2010 22.02.2011 22.02.2012</t>
  </si>
  <si>
    <t>21.02.2011 21.02.2012 21.02.2013</t>
  </si>
  <si>
    <t>16.02.2010 16.02.2011 16.02.2012</t>
  </si>
  <si>
    <t>15.02.2011 15.02.2012 15.02.2013</t>
  </si>
  <si>
    <t>20.02.2010 20.02.2011 20.02.2012</t>
  </si>
  <si>
    <t>19.02.2011 19.02.2012 19.02.2013</t>
  </si>
  <si>
    <t>04.04.2010 04.04.2011 04.04.2012</t>
  </si>
  <si>
    <t>03.04.2011 03.04.2012 03.04.2013</t>
  </si>
  <si>
    <t>Sompolno, Plac Wolności 26</t>
  </si>
  <si>
    <t>zestaw komputerowy 2 szt.</t>
  </si>
  <si>
    <t>Kserokopiarka Nashuatec Aficio 3545</t>
  </si>
  <si>
    <t>monitor MAG 5 szt.</t>
  </si>
  <si>
    <t>monitor MAG 2 szt.</t>
  </si>
  <si>
    <t>Zestaw komputerowy Pro - sysko</t>
  </si>
  <si>
    <t>Komputer ADAX zestaw</t>
  </si>
  <si>
    <t>Notebook Asus - zestaw</t>
  </si>
  <si>
    <t>Ekrany osłonowe na boisku skzonym</t>
  </si>
  <si>
    <t>ul. Kaliska 39, Sompolno</t>
  </si>
  <si>
    <t>Sufit podwieszany w Sali gimnastycznej</t>
  </si>
  <si>
    <t>Wymiana okien i drzwi wejściowych Przedszkola w Sompolnie</t>
  </si>
  <si>
    <t>ul. Kaliska 37, Sompolno</t>
  </si>
  <si>
    <t>Chodnik wokół przedszkola</t>
  </si>
  <si>
    <t>system monitiringu wizualnego</t>
  </si>
  <si>
    <t>Oprogramowanie</t>
  </si>
  <si>
    <t>Rzbudowa świetlicy</t>
  </si>
  <si>
    <t>Mąkolno, Szkolna 31</t>
  </si>
  <si>
    <t>Budynek socjalny</t>
  </si>
  <si>
    <t>Oczyszczalnia, ul. Błankowa</t>
  </si>
  <si>
    <t>detektor wielogazowy Mulipro</t>
  </si>
  <si>
    <t>ciężarowy specjalny</t>
  </si>
  <si>
    <t>rolniczy</t>
  </si>
  <si>
    <t>rol. Ciężarowa</t>
  </si>
  <si>
    <t xml:space="preserve">26343 EVI-KO </t>
  </si>
  <si>
    <t>21.11.2009 21.11.2010 21.11.2011</t>
  </si>
  <si>
    <t>20.11.2010 20.11.2011 20.11.2012</t>
  </si>
  <si>
    <t>10.04.2010 10.04.2011 10.04.2012</t>
  </si>
  <si>
    <t>09.04.2011 09.04.2012 09.04.2013</t>
  </si>
  <si>
    <t>18.11.2009 18.11.2010 18.11.2011</t>
  </si>
  <si>
    <t>17.11.2010 17.11.2011 17.11.2012</t>
  </si>
  <si>
    <t>30.11.2009 30.11.2010 30.11.2011</t>
  </si>
  <si>
    <t>29.11.2010 29.11.2011 28.11.2012</t>
  </si>
  <si>
    <t>25.08.2010 25.08.2011 25.08.2012</t>
  </si>
  <si>
    <t>24.08.2011 24.08.2012 24.08.2013</t>
  </si>
  <si>
    <t>19.03.2010 19.03.2011 19.03.2012</t>
  </si>
  <si>
    <t>18.03.2011 18.03.2012 18.03.2013</t>
  </si>
  <si>
    <t>08.05.2010 08.05.2011 08.05.2012</t>
  </si>
  <si>
    <t>07.05.2011 07.05.2012 07.05.2013</t>
  </si>
  <si>
    <t>08.09.2009 08.09.2010 08.09.2011</t>
  </si>
  <si>
    <t>07.09.2010 07.09.2011 07.09.2012</t>
  </si>
  <si>
    <t>25.10.2009 25.10.2010 25.10.2011</t>
  </si>
  <si>
    <t>24.10.2010 24.10.2011 24.10.2012</t>
  </si>
  <si>
    <t>09.07.2010 09.07.2011 09.07.2012</t>
  </si>
  <si>
    <t>08.07.2011 08.07.2012 08.07.2013</t>
  </si>
  <si>
    <t>12.11.2009 12.11.2010 12.11.2011</t>
  </si>
  <si>
    <t>11.11.2010 11.11.2011 11.11.2012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</si>
  <si>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Dzierżawione  środki trwałe</t>
    </r>
  </si>
  <si>
    <t>Nazwa środka trwałego</t>
  </si>
  <si>
    <t>Wartość w zł</t>
  </si>
  <si>
    <t>HYDROFORNIE</t>
  </si>
  <si>
    <t>1.Zbiorniki technologiczne /filtry,aeratory,hydrofory/</t>
  </si>
  <si>
    <t>- Biele</t>
  </si>
  <si>
    <t>200.000</t>
  </si>
  <si>
    <t>-Mostki</t>
  </si>
  <si>
    <t>100.000</t>
  </si>
  <si>
    <t>-Marianowo</t>
  </si>
  <si>
    <t>-Lubstów</t>
  </si>
  <si>
    <t>150.000</t>
  </si>
  <si>
    <t>2.Sprężarki</t>
  </si>
  <si>
    <t>-Biele</t>
  </si>
  <si>
    <t>12.000</t>
  </si>
  <si>
    <t>8.000</t>
  </si>
  <si>
    <t>3.Zestawy pompowe</t>
  </si>
  <si>
    <t>30.000</t>
  </si>
  <si>
    <t>4.Chlorator</t>
  </si>
  <si>
    <t>50.000</t>
  </si>
  <si>
    <t>5.000</t>
  </si>
  <si>
    <t>2.000</t>
  </si>
  <si>
    <t xml:space="preserve">5.Rozdzielnica główna </t>
  </si>
  <si>
    <t>10.000</t>
  </si>
  <si>
    <t>6.Rozdzielnice technologiczne</t>
  </si>
  <si>
    <t>20.000</t>
  </si>
  <si>
    <t>8.oczyszczalnia ścieków Błankowa</t>
  </si>
  <si>
    <t>-reaktor</t>
  </si>
  <si>
    <t>300.000</t>
  </si>
  <si>
    <t>-dmuchawy</t>
  </si>
  <si>
    <t>60.000</t>
  </si>
  <si>
    <t>-stacja odwadniania osadu</t>
  </si>
  <si>
    <t>250.000</t>
  </si>
  <si>
    <t>-agregat prądotwórczy</t>
  </si>
  <si>
    <t>9.oczyszczalnia ścieków Mąkolno</t>
  </si>
  <si>
    <t>10.Szafy sterownicze- przepompownie</t>
  </si>
  <si>
    <t>-ul.Kolejowa</t>
  </si>
  <si>
    <t>7.000</t>
  </si>
  <si>
    <t>-ul.Koscielna</t>
  </si>
  <si>
    <t>-ul.Zielona</t>
  </si>
  <si>
    <t>-ul.św.Barbary</t>
  </si>
  <si>
    <t>-ul.Cmentarna</t>
  </si>
  <si>
    <t>-ul.Kwiatowa</t>
  </si>
  <si>
    <t>-ul.Kaliska</t>
  </si>
  <si>
    <t>13.Hydrofornia Lubstów</t>
  </si>
  <si>
    <t>-odsuszacz powietrza</t>
  </si>
  <si>
    <t>6.200</t>
  </si>
  <si>
    <t>14. Gilotyna do kostki</t>
  </si>
  <si>
    <t>15.chwytak do krawężników BZ45-430</t>
  </si>
  <si>
    <t>1.500</t>
  </si>
  <si>
    <t>16.Chwytak do krawężników BVZ</t>
  </si>
  <si>
    <t>1.600</t>
  </si>
  <si>
    <t>17.Zagęszczrka  silnik Honda</t>
  </si>
  <si>
    <t>3.500</t>
  </si>
  <si>
    <t>18.Płyta miękka</t>
  </si>
  <si>
    <t>1.000</t>
  </si>
  <si>
    <t>19.Chwytak do psów kpl.</t>
  </si>
  <si>
    <t>600</t>
  </si>
  <si>
    <t>20.Cliper</t>
  </si>
  <si>
    <t>800</t>
  </si>
  <si>
    <t>21.pojemniki na mieszankę solno-piaskową – 4 szt.</t>
  </si>
  <si>
    <t>22.aplikator do strzykawek- broń palna</t>
  </si>
  <si>
    <t>3.300</t>
  </si>
  <si>
    <t>Zespół Szkolno-Przedszkolny Nr 1w Sompolnie</t>
  </si>
  <si>
    <t>wartość księgowa</t>
  </si>
  <si>
    <t xml:space="preserve">Dom Ludowy </t>
  </si>
  <si>
    <t>Budynek-magazyny SKR</t>
  </si>
  <si>
    <t xml:space="preserve">Sompolno,Biele,Mostki, Mąkolno,Jaźwiny, Lubstów, Młynek </t>
  </si>
  <si>
    <t>Ogrodzenie przy byłej szkole</t>
  </si>
  <si>
    <t>Budowla przy stadionie(Stadion)Sompolno, ul. Kaliska</t>
  </si>
  <si>
    <t>Plac przy Urzedzie+boisko</t>
  </si>
  <si>
    <t>Spokojna 5-mieszk</t>
  </si>
  <si>
    <t>Spokojna 5-użytk</t>
  </si>
  <si>
    <t>Wierzbie 42</t>
  </si>
  <si>
    <t>Mąkolno, Szkolna 19</t>
  </si>
  <si>
    <t>Sompolno Warszawska 23</t>
  </si>
  <si>
    <t>Kazubek-Ostrówek 1    Kazubek 14</t>
  </si>
  <si>
    <t>budynek po byłym przyst. PKS</t>
  </si>
  <si>
    <t>Sompolno Plac Wolności</t>
  </si>
  <si>
    <t>Sompolno Spokojna 3-miesz użytkowy</t>
  </si>
  <si>
    <t>Remiza OSP Sompolno</t>
  </si>
  <si>
    <t>Sompolno , Kaliska</t>
  </si>
  <si>
    <t>Remiza OSP Mostki</t>
  </si>
  <si>
    <t xml:space="preserve">Fontanna </t>
  </si>
  <si>
    <t>Mąkolno,szkolna 25</t>
  </si>
  <si>
    <t>Budynek użytkowy</t>
  </si>
  <si>
    <t>Sompolno, Kolejowa 7A</t>
  </si>
  <si>
    <t xml:space="preserve">Oczyszczalnia ścieków </t>
  </si>
  <si>
    <t xml:space="preserve">ogrodzenie placu </t>
  </si>
  <si>
    <t>Sompolno, ZWM</t>
  </si>
  <si>
    <t>Sompolno, Plac Wolności12</t>
  </si>
  <si>
    <t>Plac zabaw z kompletem urządzeń do zabawy</t>
  </si>
  <si>
    <t xml:space="preserve">Sompolno,11 Listopada </t>
  </si>
  <si>
    <t>Krótka 2</t>
  </si>
  <si>
    <t>Plac Wolności 13</t>
  </si>
  <si>
    <t>1900</t>
  </si>
  <si>
    <t>Lubstów, Jeziorna 9</t>
  </si>
  <si>
    <t>Lubstów, Jeziorna 7</t>
  </si>
  <si>
    <t>Lubstów, Kościelna 8</t>
  </si>
  <si>
    <t>Lubstów, Kościelna 6</t>
  </si>
  <si>
    <t>Lubstów, Głowna 35</t>
  </si>
  <si>
    <t>Lubstów, Główna 31</t>
  </si>
  <si>
    <t>Lubstów, Główna 47</t>
  </si>
  <si>
    <t>Lubstów, Główna 45</t>
  </si>
  <si>
    <t>Kazubek 14</t>
  </si>
  <si>
    <t>1960</t>
  </si>
  <si>
    <t>7HC/Z1</t>
  </si>
  <si>
    <t>Volkswagen Transporter</t>
  </si>
  <si>
    <t>WV2ZZZ7HZ9H056415</t>
  </si>
  <si>
    <t>PKN LF50</t>
  </si>
  <si>
    <t>osobowy do przewozu osób niepełnosprawnych</t>
  </si>
  <si>
    <t>ogrodzenie oczyszczalnia Błankowa</t>
  </si>
  <si>
    <t>ogrodzenie oczyszczalnia Mąkolno</t>
  </si>
  <si>
    <t>ogrodzenie oczyszczalnia Brzozowa</t>
  </si>
  <si>
    <t>Brzozowa</t>
  </si>
  <si>
    <t>ogrodzenie oczyszczalnia św. Barbary</t>
  </si>
  <si>
    <t>w dzierżawie</t>
  </si>
  <si>
    <t>Ogrodzenia</t>
  </si>
  <si>
    <t>dzierżawione śr. trwałe - wg wykazu* 1 854 500,00 zł</t>
  </si>
  <si>
    <t>Dodatek nr 1</t>
  </si>
  <si>
    <t>Dodatek nr 2</t>
  </si>
  <si>
    <t>Dodatek nr 3</t>
  </si>
  <si>
    <t>Dodatek nr 4</t>
  </si>
  <si>
    <t>Dodatek nr 5</t>
  </si>
  <si>
    <t>Specjalny przyczepa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</si>
</sst>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  <numFmt numFmtId="169" formatCode="yyyy/mm/dd;@"/>
    <numFmt numFmtId="170" formatCode="mmm/yyyy"/>
    <numFmt numFmtId="171" formatCode="[$€-2]\ #,##0.00_);[Red]\([$€-2]\ #,##0.00\)"/>
    <numFmt numFmtId="172" formatCode="#,##0.0"/>
    <numFmt numFmtId="173" formatCode="#,##0.00_ ;\-#,##0.00\ "/>
    <numFmt numFmtId="174" formatCode="#,##0.00\ _z_ł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0.0"/>
    <numFmt numFmtId="178" formatCode="_-* #,##0.0\ _z_ł_-;\-* #,##0.0\ _z_ł_-;_-* &quot;-&quot;\ _z_ł_-;_-@_-"/>
    <numFmt numFmtId="179" formatCode="_-* #,##0.00\ _z_ł_-;\-* #,##0.00\ _z_ł_-;_-* &quot;-&quot;\ _z_ł_-;_-@_-"/>
    <numFmt numFmtId="180" formatCode="[$$-1409]#,##0.00;[Red][$$-1409]#,##0.00"/>
    <numFmt numFmtId="181" formatCode="#,##0.00\ &quot;zł&quot;;[Red]#,##0.00\ &quot;zł&quot;"/>
    <numFmt numFmtId="182" formatCode="#,##0.000\ &quot;zł&quot;"/>
    <numFmt numFmtId="183" formatCode="#,##0.0000\ &quot;zł&quot;"/>
    <numFmt numFmtId="184" formatCode="#,##0.00000\ &quot;zł&quot;"/>
    <numFmt numFmtId="185" formatCode="#,##0.000000\ &quot;zł&quot;"/>
    <numFmt numFmtId="186" formatCode="General_)"/>
    <numFmt numFmtId="187" formatCode="_-* #,##0.000\ &quot;zł&quot;_-;\-* #,##0.000\ &quot;zł&quot;_-;_-* &quot;-&quot;??\ &quot;zł&quot;_-;_-@_-"/>
    <numFmt numFmtId="188" formatCode="_-* #,##0.0000\ &quot;zł&quot;_-;\-* #,##0.0000\ &quot;zł&quot;_-;_-* &quot;-&quot;??\ &quot;zł&quot;_-;_-@_-"/>
    <numFmt numFmtId="189" formatCode="_-* #,##0.00000\ &quot;zł&quot;_-;\-* #,##0.00000\ &quot;zł&quot;_-;_-* &quot;-&quot;??\ &quot;zł&quot;_-;_-@_-"/>
    <numFmt numFmtId="190" formatCode="_-* #,##0.0\ &quot;zł&quot;_-;\-* #,##0.0\ &quot;zł&quot;_-;_-* &quot;-&quot;??\ &quot;zł&quot;_-;_-@_-"/>
    <numFmt numFmtId="191" formatCode="_-* #,##0\ &quot;zł&quot;_-;\-* #,##0\ &quot;zł&quot;_-;_-* &quot;-&quot;??\ &quot;zł&quot;_-;_-@_-"/>
    <numFmt numFmtId="192" formatCode="0.00;[Red]0.00"/>
    <numFmt numFmtId="193" formatCode="0.000"/>
    <numFmt numFmtId="194" formatCode="dd/mm/yy"/>
    <numFmt numFmtId="195" formatCode="0.0000"/>
    <numFmt numFmtId="196" formatCode="_-* #,##0.00&quot; zł&quot;_-;\-* #,##0.00&quot; zł&quot;_-;_-* \-??&quot; zł&quot;_-;_-@_-"/>
    <numFmt numFmtId="197" formatCode="_-* #,##0\ _z_ł_-;\-* #,##0\ _z_ł_-;_-* &quot;- &quot;_z_ł_-;_-@_-"/>
    <numFmt numFmtId="198" formatCode="_-* #,##0.00\ _z_ł_-;\-* #,##0.00\ _z_ł_-;_-* \-??\ _z_ł_-;_-@_-"/>
    <numFmt numFmtId="199" formatCode="#,##0.00&quot; zł&quot;"/>
    <numFmt numFmtId="200" formatCode="#,##0.00&quot; zł&quot;;\-#,##0.00&quot; zł&quot;"/>
    <numFmt numFmtId="201" formatCode="#,##0.00\ [$zł-415];[Red]\-#,##0.00\ [$zł-415]"/>
    <numFmt numFmtId="202" formatCode="#,##0\ &quot;zł&quot;"/>
    <numFmt numFmtId="203" formatCode="00\-000"/>
    <numFmt numFmtId="204" formatCode="#,##0.00;[Red]#,##0.00"/>
    <numFmt numFmtId="205" formatCode="_-* #,##0.00\ _D_M_-;\-* #,##0.00\ _D_M_-;_-* &quot;-&quot;??\ _D_M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\ &quot;DM&quot;_-;\-* #,##0\ &quot;DM&quot;_-;_-* &quot;-&quot;\ &quot;DM&quot;_-;_-@_-"/>
    <numFmt numFmtId="209" formatCode="#,##0.00_ ;[Red]\-#,##0.00\ "/>
    <numFmt numFmtId="210" formatCode="#,###.00"/>
    <numFmt numFmtId="211" formatCode="#,##0_ ;\-#,##0\ "/>
    <numFmt numFmtId="212" formatCode="d/mm/yyyy"/>
    <numFmt numFmtId="213" formatCode="mm\ yy"/>
    <numFmt numFmtId="214" formatCode="dd/mm/yyyy"/>
    <numFmt numFmtId="215" formatCode="0.00_ ;\-0.00\ 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 CE"/>
      <family val="0"/>
    </font>
    <font>
      <sz val="10"/>
      <name val="Arial"/>
      <family val="0"/>
    </font>
    <font>
      <sz val="8"/>
      <color indexed="8"/>
      <name val="Verdana"/>
      <family val="2"/>
    </font>
    <font>
      <b/>
      <i/>
      <sz val="8"/>
      <name val="Verdana"/>
      <family val="2"/>
    </font>
    <font>
      <b/>
      <sz val="8"/>
      <color indexed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u val="single"/>
      <sz val="8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8"/>
      <name val="Arial"/>
      <family val="0"/>
    </font>
    <font>
      <b/>
      <sz val="10"/>
      <name val="Verdana"/>
      <family val="2"/>
    </font>
    <font>
      <sz val="10"/>
      <color indexed="8"/>
      <name val="Verdana"/>
      <family val="2"/>
    </font>
    <font>
      <sz val="7"/>
      <color indexed="10"/>
      <name val="Verdana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44" fontId="5" fillId="0" borderId="0" xfId="0" applyNumberFormat="1" applyFont="1" applyAlignment="1">
      <alignment horizontal="left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1" xfId="21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4" fontId="4" fillId="2" borderId="5" xfId="2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5" fillId="2" borderId="3" xfId="2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right" vertical="center"/>
    </xf>
    <xf numFmtId="44" fontId="4" fillId="0" borderId="6" xfId="0" applyNumberFormat="1" applyFont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/>
    </xf>
    <xf numFmtId="44" fontId="5" fillId="0" borderId="0" xfId="0" applyNumberFormat="1" applyFont="1" applyAlignment="1">
      <alignment/>
    </xf>
    <xf numFmtId="44" fontId="3" fillId="4" borderId="6" xfId="0" applyNumberFormat="1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horizontal="right" vertical="center"/>
    </xf>
    <xf numFmtId="44" fontId="4" fillId="2" borderId="4" xfId="21" applyNumberFormat="1" applyFont="1" applyFill="1" applyBorder="1" applyAlignment="1">
      <alignment horizontal="right" vertical="center"/>
    </xf>
    <xf numFmtId="44" fontId="3" fillId="3" borderId="7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44" fontId="3" fillId="2" borderId="13" xfId="0" applyNumberFormat="1" applyFont="1" applyFill="1" applyBorder="1" applyAlignment="1">
      <alignment horizontal="right" vertical="center"/>
    </xf>
    <xf numFmtId="44" fontId="3" fillId="0" borderId="0" xfId="21" applyNumberFormat="1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left" vertical="center"/>
    </xf>
    <xf numFmtId="44" fontId="3" fillId="0" borderId="6" xfId="21" applyNumberFormat="1" applyFont="1" applyBorder="1" applyAlignment="1">
      <alignment horizontal="right" vertical="center"/>
    </xf>
    <xf numFmtId="44" fontId="3" fillId="0" borderId="6" xfId="21" applyNumberFormat="1" applyFont="1" applyFill="1" applyBorder="1" applyAlignment="1">
      <alignment horizontal="right" vertical="center"/>
    </xf>
    <xf numFmtId="44" fontId="4" fillId="0" borderId="14" xfId="21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5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4" borderId="6" xfId="0" applyFill="1" applyBorder="1" applyAlignment="1">
      <alignment/>
    </xf>
    <xf numFmtId="0" fontId="3" fillId="4" borderId="6" xfId="0" applyFont="1" applyFill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left" vertical="center"/>
    </xf>
    <xf numFmtId="44" fontId="4" fillId="0" borderId="10" xfId="0" applyNumberFormat="1" applyFont="1" applyBorder="1" applyAlignment="1">
      <alignment horizontal="left" vertical="center"/>
    </xf>
    <xf numFmtId="44" fontId="4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4" borderId="9" xfId="0" applyFont="1" applyFill="1" applyBorder="1" applyAlignment="1">
      <alignment/>
    </xf>
    <xf numFmtId="0" fontId="3" fillId="0" borderId="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4" xfId="21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3" borderId="7" xfId="2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44" fontId="9" fillId="4" borderId="6" xfId="0" applyNumberFormat="1" applyFont="1" applyFill="1" applyBorder="1" applyAlignment="1">
      <alignment horizontal="right" vertical="center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44" fontId="9" fillId="3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0" xfId="0" applyNumberFormat="1" applyFont="1" applyAlignment="1">
      <alignment horizontal="right" vertical="center"/>
    </xf>
    <xf numFmtId="44" fontId="3" fillId="0" borderId="17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right" vertical="center"/>
    </xf>
    <xf numFmtId="44" fontId="9" fillId="4" borderId="17" xfId="0" applyNumberFormat="1" applyFont="1" applyFill="1" applyBorder="1" applyAlignment="1">
      <alignment horizontal="right" vertical="center"/>
    </xf>
    <xf numFmtId="44" fontId="9" fillId="4" borderId="17" xfId="0" applyNumberFormat="1" applyFont="1" applyFill="1" applyBorder="1" applyAlignment="1">
      <alignment horizontal="right"/>
    </xf>
    <xf numFmtId="44" fontId="9" fillId="4" borderId="5" xfId="0" applyNumberFormat="1" applyFont="1" applyFill="1" applyBorder="1" applyAlignment="1">
      <alignment horizontal="right" vertical="center"/>
    </xf>
    <xf numFmtId="44" fontId="3" fillId="0" borderId="10" xfId="21" applyNumberFormat="1" applyFont="1" applyBorder="1" applyAlignment="1">
      <alignment horizontal="right" vertical="center"/>
    </xf>
    <xf numFmtId="44" fontId="3" fillId="0" borderId="0" xfId="0" applyNumberFormat="1" applyFont="1" applyFill="1" applyBorder="1" applyAlignment="1">
      <alignment horizontal="right" vertical="center"/>
    </xf>
    <xf numFmtId="44" fontId="4" fillId="0" borderId="15" xfId="0" applyNumberFormat="1" applyFont="1" applyFill="1" applyBorder="1" applyAlignment="1">
      <alignment horizontal="right" vertical="center"/>
    </xf>
    <xf numFmtId="44" fontId="4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44" fontId="4" fillId="0" borderId="0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right"/>
    </xf>
    <xf numFmtId="44" fontId="10" fillId="0" borderId="0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4" fontId="3" fillId="0" borderId="0" xfId="21" applyNumberFormat="1" applyFont="1" applyFill="1" applyBorder="1" applyAlignment="1">
      <alignment horizontal="right" vertical="center"/>
    </xf>
    <xf numFmtId="44" fontId="12" fillId="0" borderId="0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right" vertical="center" wrapText="1"/>
    </xf>
    <xf numFmtId="44" fontId="11" fillId="0" borderId="0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0" borderId="0" xfId="0" applyNumberFormat="1" applyFont="1" applyFill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left"/>
    </xf>
    <xf numFmtId="44" fontId="4" fillId="3" borderId="6" xfId="0" applyNumberFormat="1" applyFont="1" applyFill="1" applyBorder="1" applyAlignment="1">
      <alignment horizontal="center" vertical="center"/>
    </xf>
    <xf numFmtId="44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44" fontId="3" fillId="4" borderId="4" xfId="21" applyNumberFormat="1" applyFont="1" applyFill="1" applyBorder="1" applyAlignment="1">
      <alignment horizontal="left" vertical="center" wrapText="1"/>
    </xf>
    <xf numFmtId="44" fontId="4" fillId="4" borderId="4" xfId="0" applyNumberFormat="1" applyFont="1" applyFill="1" applyBorder="1" applyAlignment="1">
      <alignment horizontal="right" vertical="center"/>
    </xf>
    <xf numFmtId="44" fontId="13" fillId="4" borderId="4" xfId="0" applyNumberFormat="1" applyFont="1" applyFill="1" applyBorder="1" applyAlignment="1">
      <alignment horizontal="right" vertical="center"/>
    </xf>
    <xf numFmtId="44" fontId="3" fillId="4" borderId="6" xfId="0" applyNumberFormat="1" applyFont="1" applyFill="1" applyBorder="1" applyAlignment="1">
      <alignment horizontal="center" vertical="center" wrapText="1"/>
    </xf>
    <xf numFmtId="44" fontId="3" fillId="4" borderId="6" xfId="0" applyNumberFormat="1" applyFont="1" applyFill="1" applyBorder="1" applyAlignment="1">
      <alignment horizontal="center" vertical="center"/>
    </xf>
    <xf numFmtId="44" fontId="3" fillId="4" borderId="4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right" vertical="center"/>
    </xf>
    <xf numFmtId="44" fontId="4" fillId="0" borderId="4" xfId="0" applyNumberFormat="1" applyFont="1" applyBorder="1" applyAlignment="1">
      <alignment horizontal="right" vertical="center"/>
    </xf>
    <xf numFmtId="0" fontId="3" fillId="0" borderId="6" xfId="21" applyNumberFormat="1" applyFont="1" applyBorder="1" applyAlignment="1">
      <alignment horizontal="center" vertical="center" wrapText="1"/>
    </xf>
    <xf numFmtId="0" fontId="3" fillId="0" borderId="4" xfId="21" applyNumberFormat="1" applyFont="1" applyBorder="1" applyAlignment="1">
      <alignment horizontal="center" vertical="center" wrapText="1"/>
    </xf>
    <xf numFmtId="0" fontId="3" fillId="0" borderId="10" xfId="21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4" fontId="3" fillId="4" borderId="6" xfId="21" applyNumberFormat="1" applyFont="1" applyFill="1" applyBorder="1" applyAlignment="1">
      <alignment horizontal="left" vertical="center" wrapText="1"/>
    </xf>
    <xf numFmtId="44" fontId="4" fillId="4" borderId="2" xfId="0" applyNumberFormat="1" applyFont="1" applyFill="1" applyBorder="1" applyAlignment="1">
      <alignment horizontal="right" vertical="center"/>
    </xf>
    <xf numFmtId="44" fontId="9" fillId="4" borderId="10" xfId="0" applyNumberFormat="1" applyFont="1" applyFill="1" applyBorder="1" applyAlignment="1">
      <alignment horizontal="right" vertical="center"/>
    </xf>
    <xf numFmtId="44" fontId="3" fillId="0" borderId="6" xfId="0" applyNumberFormat="1" applyFont="1" applyBorder="1" applyAlignment="1">
      <alignment horizontal="center" vertical="center"/>
    </xf>
    <xf numFmtId="44" fontId="13" fillId="4" borderId="2" xfId="0" applyNumberFormat="1" applyFont="1" applyFill="1" applyBorder="1" applyAlignment="1">
      <alignment horizontal="right" vertical="center"/>
    </xf>
    <xf numFmtId="44" fontId="13" fillId="4" borderId="4" xfId="0" applyNumberFormat="1" applyFont="1" applyFill="1" applyBorder="1" applyAlignment="1">
      <alignment horizontal="right" vertical="center"/>
    </xf>
    <xf numFmtId="44" fontId="9" fillId="4" borderId="2" xfId="0" applyNumberFormat="1" applyFont="1" applyFill="1" applyBorder="1" applyAlignment="1">
      <alignment horizontal="right" vertical="center"/>
    </xf>
    <xf numFmtId="44" fontId="9" fillId="4" borderId="4" xfId="0" applyNumberFormat="1" applyFont="1" applyFill="1" applyBorder="1" applyAlignment="1">
      <alignment horizontal="right" vertical="center"/>
    </xf>
    <xf numFmtId="0" fontId="9" fillId="3" borderId="7" xfId="21" applyNumberFormat="1" applyFont="1" applyFill="1" applyBorder="1" applyAlignment="1">
      <alignment horizontal="center" vertical="center" wrapText="1"/>
    </xf>
    <xf numFmtId="44" fontId="3" fillId="4" borderId="6" xfId="21" applyNumberFormat="1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>
      <alignment horizontal="left" vertical="center"/>
    </xf>
    <xf numFmtId="44" fontId="9" fillId="4" borderId="5" xfId="0" applyNumberFormat="1" applyFont="1" applyFill="1" applyBorder="1" applyAlignment="1">
      <alignment horizontal="right"/>
    </xf>
    <xf numFmtId="44" fontId="9" fillId="3" borderId="7" xfId="0" applyNumberFormat="1" applyFont="1" applyFill="1" applyBorder="1" applyAlignment="1">
      <alignment horizontal="right"/>
    </xf>
    <xf numFmtId="0" fontId="9" fillId="4" borderId="19" xfId="0" applyNumberFormat="1" applyFont="1" applyFill="1" applyBorder="1" applyAlignment="1">
      <alignment horizontal="center" vertical="center" wrapText="1"/>
    </xf>
    <xf numFmtId="44" fontId="9" fillId="4" borderId="20" xfId="0" applyNumberFormat="1" applyFont="1" applyFill="1" applyBorder="1" applyAlignment="1">
      <alignment horizontal="right"/>
    </xf>
    <xf numFmtId="44" fontId="9" fillId="4" borderId="19" xfId="0" applyNumberFormat="1" applyFont="1" applyFill="1" applyBorder="1" applyAlignment="1">
      <alignment horizontal="right" vertical="center"/>
    </xf>
    <xf numFmtId="44" fontId="9" fillId="3" borderId="7" xfId="0" applyNumberFormat="1" applyFont="1" applyFill="1" applyBorder="1" applyAlignment="1">
      <alignment horizontal="right" wrapText="1"/>
    </xf>
    <xf numFmtId="0" fontId="9" fillId="4" borderId="4" xfId="21" applyNumberFormat="1" applyFont="1" applyFill="1" applyBorder="1" applyAlignment="1">
      <alignment horizontal="center" vertical="center" wrapText="1"/>
    </xf>
    <xf numFmtId="44" fontId="13" fillId="4" borderId="2" xfId="0" applyNumberFormat="1" applyFont="1" applyFill="1" applyBorder="1" applyAlignment="1">
      <alignment horizontal="right" wrapText="1"/>
    </xf>
    <xf numFmtId="44" fontId="9" fillId="4" borderId="10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right" vertical="center"/>
    </xf>
    <xf numFmtId="44" fontId="9" fillId="0" borderId="6" xfId="0" applyNumberFormat="1" applyFont="1" applyFill="1" applyBorder="1" applyAlignment="1">
      <alignment horizontal="right" vertical="center"/>
    </xf>
    <xf numFmtId="44" fontId="9" fillId="0" borderId="6" xfId="0" applyNumberFormat="1" applyFont="1" applyFill="1" applyBorder="1" applyAlignment="1">
      <alignment horizontal="left" vertical="center"/>
    </xf>
    <xf numFmtId="44" fontId="9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9" fillId="4" borderId="10" xfId="21" applyNumberFormat="1" applyFont="1" applyFill="1" applyBorder="1" applyAlignment="1">
      <alignment horizontal="center" vertical="center" wrapText="1"/>
    </xf>
    <xf numFmtId="0" fontId="9" fillId="4" borderId="6" xfId="21" applyNumberFormat="1" applyFont="1" applyFill="1" applyBorder="1" applyAlignment="1">
      <alignment horizontal="center" vertical="center" wrapText="1"/>
    </xf>
    <xf numFmtId="44" fontId="9" fillId="3" borderId="3" xfId="0" applyNumberFormat="1" applyFont="1" applyFill="1" applyBorder="1" applyAlignment="1">
      <alignment horizontal="right" vertical="center"/>
    </xf>
    <xf numFmtId="44" fontId="9" fillId="4" borderId="6" xfId="0" applyNumberFormat="1" applyFont="1" applyFill="1" applyBorder="1" applyAlignment="1">
      <alignment vertical="center"/>
    </xf>
    <xf numFmtId="44" fontId="9" fillId="4" borderId="6" xfId="0" applyNumberFormat="1" applyFont="1" applyFill="1" applyBorder="1" applyAlignment="1">
      <alignment horizontal="center" vertical="center"/>
    </xf>
    <xf numFmtId="44" fontId="13" fillId="4" borderId="19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/>
    </xf>
    <xf numFmtId="44" fontId="4" fillId="4" borderId="6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44" fontId="4" fillId="4" borderId="10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 wrapText="1"/>
    </xf>
    <xf numFmtId="44" fontId="8" fillId="0" borderId="19" xfId="0" applyNumberFormat="1" applyFont="1" applyBorder="1" applyAlignment="1">
      <alignment horizontal="center" vertical="center" wrapText="1"/>
    </xf>
    <xf numFmtId="44" fontId="4" fillId="4" borderId="19" xfId="0" applyNumberFormat="1" applyFont="1" applyFill="1" applyBorder="1" applyAlignment="1">
      <alignment horizontal="right" vertical="center"/>
    </xf>
    <xf numFmtId="49" fontId="4" fillId="2" borderId="13" xfId="2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21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3" fillId="4" borderId="4" xfId="21" applyNumberFormat="1" applyFont="1" applyFill="1" applyBorder="1" applyAlignment="1">
      <alignment horizontal="center" vertical="center" wrapText="1"/>
    </xf>
    <xf numFmtId="49" fontId="3" fillId="3" borderId="7" xfId="21" applyNumberFormat="1" applyFont="1" applyFill="1" applyBorder="1" applyAlignment="1">
      <alignment horizontal="center" vertical="center" wrapText="1"/>
    </xf>
    <xf numFmtId="49" fontId="3" fillId="4" borderId="10" xfId="21" applyNumberFormat="1" applyFont="1" applyFill="1" applyBorder="1" applyAlignment="1">
      <alignment horizontal="center" vertical="center" wrapText="1"/>
    </xf>
    <xf numFmtId="49" fontId="3" fillId="4" borderId="6" xfId="21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21" applyNumberFormat="1" applyFont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/>
    </xf>
    <xf numFmtId="49" fontId="3" fillId="0" borderId="0" xfId="21" applyNumberFormat="1" applyFont="1" applyFill="1" applyBorder="1" applyAlignment="1">
      <alignment horizontal="center" vertical="center"/>
    </xf>
    <xf numFmtId="49" fontId="14" fillId="0" borderId="0" xfId="21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4" fontId="3" fillId="4" borderId="4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4" fontId="4" fillId="4" borderId="19" xfId="0" applyNumberFormat="1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/>
    </xf>
    <xf numFmtId="44" fontId="3" fillId="0" borderId="4" xfId="0" applyNumberFormat="1" applyFont="1" applyBorder="1" applyAlignment="1">
      <alignment horizontal="center" vertical="center" wrapText="1"/>
    </xf>
    <xf numFmtId="44" fontId="4" fillId="4" borderId="4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4" fontId="3" fillId="4" borderId="19" xfId="0" applyNumberFormat="1" applyFont="1" applyFill="1" applyBorder="1" applyAlignment="1">
      <alignment horizontal="center" vertical="center" wrapText="1"/>
    </xf>
    <xf numFmtId="44" fontId="3" fillId="4" borderId="19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44" fontId="3" fillId="0" borderId="6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4" fontId="3" fillId="3" borderId="7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right" vertical="center"/>
    </xf>
    <xf numFmtId="44" fontId="3" fillId="3" borderId="7" xfId="0" applyNumberFormat="1" applyFont="1" applyFill="1" applyBorder="1" applyAlignment="1">
      <alignment horizontal="center" vertical="center"/>
    </xf>
    <xf numFmtId="44" fontId="4" fillId="3" borderId="7" xfId="0" applyNumberFormat="1" applyFont="1" applyFill="1" applyBorder="1" applyAlignment="1">
      <alignment horizontal="center" vertical="center"/>
    </xf>
    <xf numFmtId="44" fontId="4" fillId="4" borderId="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vertical="center" wrapText="1"/>
    </xf>
    <xf numFmtId="0" fontId="3" fillId="2" borderId="16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3" borderId="9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4" fontId="3" fillId="0" borderId="10" xfId="0" applyNumberFormat="1" applyFont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3" fillId="2" borderId="3" xfId="21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44" fontId="4" fillId="2" borderId="1" xfId="21" applyNumberFormat="1" applyFont="1" applyFill="1" applyBorder="1" applyAlignment="1">
      <alignment horizontal="center" vertical="center"/>
    </xf>
    <xf numFmtId="44" fontId="4" fillId="2" borderId="4" xfId="21" applyNumberFormat="1" applyFont="1" applyFill="1" applyBorder="1" applyAlignment="1">
      <alignment horizontal="center" vertical="center" wrapText="1"/>
    </xf>
    <xf numFmtId="44" fontId="4" fillId="3" borderId="3" xfId="21" applyNumberFormat="1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44" fontId="4" fillId="4" borderId="4" xfId="21" applyNumberFormat="1" applyFont="1" applyFill="1" applyBorder="1" applyAlignment="1">
      <alignment horizontal="center" vertical="center" wrapText="1"/>
    </xf>
    <xf numFmtId="44" fontId="3" fillId="3" borderId="3" xfId="21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44" fontId="4" fillId="4" borderId="6" xfId="21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4" fontId="3" fillId="4" borderId="16" xfId="0" applyNumberFormat="1" applyFont="1" applyFill="1" applyBorder="1" applyAlignment="1">
      <alignment horizontal="center" vertical="center" wrapText="1"/>
    </xf>
    <xf numFmtId="44" fontId="3" fillId="3" borderId="9" xfId="0" applyNumberFormat="1" applyFont="1" applyFill="1" applyBorder="1" applyAlignment="1">
      <alignment horizontal="center" vertical="center" wrapText="1"/>
    </xf>
    <xf numFmtId="44" fontId="4" fillId="4" borderId="6" xfId="0" applyNumberFormat="1" applyFont="1" applyFill="1" applyBorder="1" applyAlignment="1">
      <alignment horizontal="center" vertical="center" wrapText="1"/>
    </xf>
    <xf numFmtId="44" fontId="3" fillId="3" borderId="7" xfId="21" applyNumberFormat="1" applyFont="1" applyFill="1" applyBorder="1" applyAlignment="1">
      <alignment horizontal="center" vertical="center" wrapText="1"/>
    </xf>
    <xf numFmtId="44" fontId="3" fillId="4" borderId="10" xfId="21" applyNumberFormat="1" applyFont="1" applyFill="1" applyBorder="1" applyAlignment="1">
      <alignment horizontal="center" vertical="center" wrapText="1"/>
    </xf>
    <xf numFmtId="44" fontId="3" fillId="4" borderId="1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1" fontId="4" fillId="2" borderId="25" xfId="0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41" fontId="4" fillId="3" borderId="27" xfId="0" applyNumberFormat="1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3" borderId="1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4" borderId="12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4" fillId="3" borderId="17" xfId="0" applyNumberFormat="1" applyFont="1" applyFill="1" applyBorder="1" applyAlignment="1">
      <alignment horizontal="left" vertical="center" wrapText="1"/>
    </xf>
    <xf numFmtId="0" fontId="3" fillId="4" borderId="11" xfId="0" applyNumberFormat="1" applyFont="1" applyFill="1" applyBorder="1" applyAlignment="1">
      <alignment horizontal="left" vertical="center" wrapText="1"/>
    </xf>
    <xf numFmtId="0" fontId="3" fillId="4" borderId="26" xfId="0" applyNumberFormat="1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13" fillId="3" borderId="17" xfId="0" applyNumberFormat="1" applyFont="1" applyFill="1" applyBorder="1" applyAlignment="1">
      <alignment horizontal="left" vertical="center" wrapText="1"/>
    </xf>
    <xf numFmtId="0" fontId="9" fillId="4" borderId="26" xfId="0" applyNumberFormat="1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26" xfId="0" applyNumberFormat="1" applyFont="1" applyFill="1" applyBorder="1" applyAlignment="1">
      <alignment horizontal="left" vertical="center"/>
    </xf>
    <xf numFmtId="0" fontId="9" fillId="4" borderId="12" xfId="0" applyNumberFormat="1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41" fontId="4" fillId="3" borderId="29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17" fillId="0" borderId="6" xfId="0" applyFont="1" applyBorder="1" applyAlignment="1">
      <alignment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3" fillId="4" borderId="0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/>
    </xf>
    <xf numFmtId="44" fontId="5" fillId="3" borderId="7" xfId="0" applyNumberFormat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0" fontId="19" fillId="3" borderId="17" xfId="0" applyFont="1" applyFill="1" applyBorder="1" applyAlignment="1">
      <alignment horizontal="left" vertical="center" wrapText="1"/>
    </xf>
    <xf numFmtId="49" fontId="3" fillId="0" borderId="6" xfId="21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/>
    </xf>
    <xf numFmtId="0" fontId="19" fillId="3" borderId="24" xfId="0" applyFont="1" applyFill="1" applyBorder="1" applyAlignment="1">
      <alignment horizontal="center" vertical="center" wrapText="1"/>
    </xf>
    <xf numFmtId="44" fontId="4" fillId="3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 wrapText="1"/>
    </xf>
    <xf numFmtId="44" fontId="3" fillId="4" borderId="0" xfId="0" applyNumberFormat="1" applyFont="1" applyFill="1" applyBorder="1" applyAlignment="1">
      <alignment horizontal="center" vertical="center"/>
    </xf>
    <xf numFmtId="41" fontId="4" fillId="3" borderId="6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44" fontId="3" fillId="3" borderId="6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44" fontId="3" fillId="4" borderId="6" xfId="0" applyNumberFormat="1" applyFont="1" applyFill="1" applyBorder="1" applyAlignment="1">
      <alignment horizontal="right" vertical="center" wrapText="1"/>
    </xf>
    <xf numFmtId="49" fontId="3" fillId="4" borderId="0" xfId="2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4" fontId="3" fillId="4" borderId="6" xfId="21" applyNumberFormat="1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3" borderId="4" xfId="0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44" fontId="19" fillId="3" borderId="4" xfId="0" applyNumberFormat="1" applyFont="1" applyFill="1" applyBorder="1" applyAlignment="1">
      <alignment horizontal="center" vertical="center" wrapText="1"/>
    </xf>
    <xf numFmtId="44" fontId="19" fillId="3" borderId="6" xfId="0" applyNumberFormat="1" applyFont="1" applyFill="1" applyBorder="1" applyAlignment="1">
      <alignment horizontal="center" vertical="center" wrapText="1"/>
    </xf>
    <xf numFmtId="44" fontId="19" fillId="3" borderId="2" xfId="0" applyNumberFormat="1" applyFont="1" applyFill="1" applyBorder="1" applyAlignment="1">
      <alignment horizontal="center" vertical="center" wrapText="1"/>
    </xf>
    <xf numFmtId="0" fontId="17" fillId="4" borderId="6" xfId="0" applyNumberFormat="1" applyFont="1" applyFill="1" applyBorder="1" applyAlignment="1">
      <alignment horizontal="center" vertical="center"/>
    </xf>
    <xf numFmtId="44" fontId="17" fillId="4" borderId="6" xfId="0" applyNumberFormat="1" applyFont="1" applyFill="1" applyBorder="1" applyAlignment="1">
      <alignment horizontal="center" vertical="center" wrapText="1"/>
    </xf>
    <xf numFmtId="44" fontId="17" fillId="4" borderId="0" xfId="0" applyNumberFormat="1" applyFont="1" applyFill="1" applyAlignment="1">
      <alignment horizontal="center" vertical="center"/>
    </xf>
    <xf numFmtId="44" fontId="17" fillId="4" borderId="17" xfId="0" applyNumberFormat="1" applyFont="1" applyFill="1" applyBorder="1" applyAlignment="1">
      <alignment horizontal="center" vertical="center" wrapText="1"/>
    </xf>
    <xf numFmtId="44" fontId="17" fillId="4" borderId="6" xfId="0" applyNumberFormat="1" applyFont="1" applyFill="1" applyBorder="1" applyAlignment="1">
      <alignment horizontal="center" vertical="center"/>
    </xf>
    <xf numFmtId="44" fontId="17" fillId="0" borderId="6" xfId="0" applyNumberFormat="1" applyFont="1" applyFill="1" applyBorder="1" applyAlignment="1">
      <alignment horizontal="center" vertical="center"/>
    </xf>
    <xf numFmtId="44" fontId="17" fillId="0" borderId="6" xfId="0" applyNumberFormat="1" applyFont="1" applyBorder="1" applyAlignment="1">
      <alignment horizontal="center" vertical="center"/>
    </xf>
    <xf numFmtId="44" fontId="17" fillId="4" borderId="17" xfId="0" applyNumberFormat="1" applyFont="1" applyFill="1" applyBorder="1" applyAlignment="1">
      <alignment horizontal="center" vertical="center"/>
    </xf>
    <xf numFmtId="44" fontId="17" fillId="4" borderId="6" xfId="18" applyNumberFormat="1" applyFont="1" applyFill="1" applyBorder="1" applyAlignment="1">
      <alignment horizontal="center" vertical="center"/>
      <protection/>
    </xf>
    <xf numFmtId="44" fontId="17" fillId="4" borderId="4" xfId="0" applyNumberFormat="1" applyFont="1" applyFill="1" applyBorder="1" applyAlignment="1">
      <alignment horizontal="center" vertical="center" wrapText="1"/>
    </xf>
    <xf numFmtId="44" fontId="17" fillId="4" borderId="2" xfId="0" applyNumberFormat="1" applyFont="1" applyFill="1" applyBorder="1" applyAlignment="1">
      <alignment horizontal="center" vertical="center" wrapText="1"/>
    </xf>
    <xf numFmtId="44" fontId="20" fillId="4" borderId="6" xfId="18" applyNumberFormat="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left" vertical="center" wrapText="1"/>
    </xf>
    <xf numFmtId="44" fontId="5" fillId="3" borderId="9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44" fontId="12" fillId="4" borderId="4" xfId="0" applyNumberFormat="1" applyFont="1" applyFill="1" applyBorder="1" applyAlignment="1">
      <alignment horizontal="center" vertical="center" wrapText="1"/>
    </xf>
    <xf numFmtId="44" fontId="3" fillId="0" borderId="6" xfId="21" applyNumberFormat="1" applyFont="1" applyFill="1" applyBorder="1" applyAlignment="1">
      <alignment horizontal="center" vertical="center" wrapText="1"/>
    </xf>
    <xf numFmtId="44" fontId="3" fillId="0" borderId="4" xfId="2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6" fillId="2" borderId="1" xfId="21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3" xfId="0" applyNumberFormat="1" applyFont="1" applyFill="1" applyBorder="1" applyAlignment="1">
      <alignment/>
    </xf>
    <xf numFmtId="44" fontId="5" fillId="2" borderId="8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/>
    </xf>
    <xf numFmtId="44" fontId="5" fillId="2" borderId="16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Alignment="1">
      <alignment/>
    </xf>
    <xf numFmtId="44" fontId="5" fillId="2" borderId="17" xfId="0" applyNumberFormat="1" applyFont="1" applyFill="1" applyBorder="1" applyAlignment="1">
      <alignment/>
    </xf>
    <xf numFmtId="44" fontId="5" fillId="2" borderId="9" xfId="0" applyNumberFormat="1" applyFont="1" applyFill="1" applyBorder="1" applyAlignment="1">
      <alignment/>
    </xf>
    <xf numFmtId="44" fontId="5" fillId="2" borderId="6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5" fillId="2" borderId="4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/>
    </xf>
    <xf numFmtId="44" fontId="5" fillId="3" borderId="9" xfId="0" applyNumberFormat="1" applyFont="1" applyFill="1" applyBorder="1" applyAlignment="1">
      <alignment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6" fillId="3" borderId="1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41" fontId="4" fillId="5" borderId="3" xfId="0" applyNumberFormat="1" applyFont="1" applyFill="1" applyBorder="1" applyAlignment="1">
      <alignment horizontal="left" vertical="center"/>
    </xf>
    <xf numFmtId="0" fontId="4" fillId="5" borderId="3" xfId="0" applyNumberFormat="1" applyFont="1" applyFill="1" applyBorder="1" applyAlignment="1">
      <alignment horizontal="center" vertical="center" wrapText="1"/>
    </xf>
    <xf numFmtId="44" fontId="4" fillId="5" borderId="3" xfId="21" applyNumberFormat="1" applyFont="1" applyFill="1" applyBorder="1" applyAlignment="1">
      <alignment horizontal="center" vertical="center" wrapText="1"/>
    </xf>
    <xf numFmtId="44" fontId="4" fillId="5" borderId="3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4" xfId="2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44" fontId="4" fillId="4" borderId="4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1" fontId="4" fillId="5" borderId="17" xfId="0" applyNumberFormat="1" applyFont="1" applyFill="1" applyBorder="1" applyAlignment="1">
      <alignment horizontal="left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44" fontId="4" fillId="5" borderId="7" xfId="21" applyNumberFormat="1" applyFont="1" applyFill="1" applyBorder="1" applyAlignment="1">
      <alignment horizontal="center" vertical="center" wrapText="1"/>
    </xf>
    <xf numFmtId="44" fontId="4" fillId="5" borderId="7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44" fontId="4" fillId="4" borderId="6" xfId="21" applyNumberFormat="1" applyFont="1" applyFill="1" applyBorder="1" applyAlignment="1">
      <alignment horizontal="right" vertic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44" fontId="5" fillId="0" borderId="6" xfId="0" applyNumberFormat="1" applyFont="1" applyFill="1" applyBorder="1" applyAlignment="1">
      <alignment horizontal="center" vertical="center" wrapText="1"/>
    </xf>
    <xf numFmtId="44" fontId="5" fillId="0" borderId="4" xfId="0" applyNumberFormat="1" applyFont="1" applyFill="1" applyBorder="1" applyAlignment="1">
      <alignment horizontal="center" vertical="center" wrapText="1"/>
    </xf>
    <xf numFmtId="44" fontId="21" fillId="0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/>
    </xf>
    <xf numFmtId="44" fontId="5" fillId="0" borderId="6" xfId="21" applyFont="1" applyBorder="1" applyAlignment="1">
      <alignment/>
    </xf>
    <xf numFmtId="44" fontId="5" fillId="0" borderId="4" xfId="21" applyFont="1" applyBorder="1" applyAlignment="1">
      <alignment/>
    </xf>
    <xf numFmtId="44" fontId="3" fillId="0" borderId="10" xfId="21" applyNumberFormat="1" applyFont="1" applyFill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wrapText="1"/>
    </xf>
    <xf numFmtId="41" fontId="17" fillId="0" borderId="29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indent="4"/>
    </xf>
    <xf numFmtId="0" fontId="22" fillId="0" borderId="3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2" fillId="0" borderId="39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0" fontId="22" fillId="0" borderId="39" xfId="0" applyFont="1" applyBorder="1" applyAlignment="1">
      <alignment horizontal="center" vertical="top" wrapText="1"/>
    </xf>
    <xf numFmtId="0" fontId="25" fillId="0" borderId="40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44" fontId="5" fillId="0" borderId="6" xfId="2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4" fontId="12" fillId="0" borderId="6" xfId="0" applyNumberFormat="1" applyFont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44" fontId="12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44" fontId="3" fillId="0" borderId="6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right" vertical="center"/>
    </xf>
    <xf numFmtId="44" fontId="3" fillId="0" borderId="19" xfId="0" applyNumberFormat="1" applyFont="1" applyFill="1" applyBorder="1" applyAlignment="1">
      <alignment horizontal="right" vertical="center"/>
    </xf>
    <xf numFmtId="44" fontId="3" fillId="0" borderId="6" xfId="21" applyFont="1" applyBorder="1" applyAlignment="1">
      <alignment horizontal="center" vertical="center" wrapText="1"/>
    </xf>
    <xf numFmtId="8" fontId="3" fillId="0" borderId="6" xfId="0" applyNumberFormat="1" applyFont="1" applyFill="1" applyBorder="1" applyAlignment="1">
      <alignment horizontal="right" vertical="center"/>
    </xf>
    <xf numFmtId="44" fontId="3" fillId="0" borderId="6" xfId="2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25" fillId="0" borderId="41" xfId="0" applyFont="1" applyBorder="1" applyAlignment="1">
      <alignment vertical="top" wrapText="1"/>
    </xf>
    <xf numFmtId="0" fontId="22" fillId="0" borderId="42" xfId="0" applyFont="1" applyBorder="1" applyAlignment="1">
      <alignment horizontal="center" vertical="top" wrapText="1"/>
    </xf>
    <xf numFmtId="0" fontId="25" fillId="0" borderId="43" xfId="0" applyFont="1" applyBorder="1" applyAlignment="1">
      <alignment vertical="top" wrapText="1"/>
    </xf>
    <xf numFmtId="0" fontId="22" fillId="0" borderId="44" xfId="0" applyFont="1" applyBorder="1" applyAlignment="1">
      <alignment horizontal="center" vertical="top" wrapText="1"/>
    </xf>
    <xf numFmtId="0" fontId="25" fillId="0" borderId="45" xfId="0" applyFont="1" applyBorder="1" applyAlignment="1">
      <alignment vertical="top" wrapText="1"/>
    </xf>
    <xf numFmtId="0" fontId="22" fillId="0" borderId="46" xfId="0" applyFont="1" applyBorder="1" applyAlignment="1">
      <alignment horizontal="center" vertical="top" wrapText="1"/>
    </xf>
    <xf numFmtId="44" fontId="5" fillId="0" borderId="6" xfId="2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4" fontId="3" fillId="4" borderId="4" xfId="0" applyNumberFormat="1" applyFont="1" applyFill="1" applyBorder="1" applyAlignment="1">
      <alignment horizontal="right" vertical="center" wrapText="1"/>
    </xf>
    <xf numFmtId="44" fontId="3" fillId="4" borderId="19" xfId="0" applyNumberFormat="1" applyFont="1" applyFill="1" applyBorder="1" applyAlignment="1">
      <alignment horizontal="right" vertical="center" wrapText="1"/>
    </xf>
    <xf numFmtId="44" fontId="3" fillId="4" borderId="10" xfId="0" applyNumberFormat="1" applyFont="1" applyFill="1" applyBorder="1" applyAlignment="1">
      <alignment horizontal="right" vertical="center" wrapText="1"/>
    </xf>
    <xf numFmtId="44" fontId="15" fillId="0" borderId="47" xfId="0" applyNumberFormat="1" applyFont="1" applyFill="1" applyBorder="1" applyAlignment="1">
      <alignment horizontal="center" vertical="center" wrapText="1"/>
    </xf>
    <xf numFmtId="44" fontId="15" fillId="0" borderId="4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right" vertical="center" wrapText="1"/>
    </xf>
    <xf numFmtId="44" fontId="12" fillId="0" borderId="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4" fontId="12" fillId="0" borderId="10" xfId="0" applyNumberFormat="1" applyFont="1" applyBorder="1" applyAlignment="1">
      <alignment horizontal="center" vertical="center"/>
    </xf>
    <xf numFmtId="49" fontId="6" fillId="2" borderId="5" xfId="2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7" fillId="4" borderId="4" xfId="0" applyNumberFormat="1" applyFont="1" applyFill="1" applyBorder="1" applyAlignment="1">
      <alignment horizontal="center" vertical="center" wrapText="1"/>
    </xf>
    <xf numFmtId="44" fontId="17" fillId="4" borderId="10" xfId="0" applyNumberFormat="1" applyFont="1" applyFill="1" applyBorder="1" applyAlignment="1">
      <alignment horizontal="center" vertical="center" wrapText="1"/>
    </xf>
    <xf numFmtId="6" fontId="17" fillId="4" borderId="4" xfId="0" applyNumberFormat="1" applyFont="1" applyFill="1" applyBorder="1" applyAlignment="1">
      <alignment horizontal="center" vertical="center" wrapText="1"/>
    </xf>
    <xf numFmtId="6" fontId="17" fillId="4" borderId="10" xfId="0" applyNumberFormat="1" applyFont="1" applyFill="1" applyBorder="1" applyAlignment="1">
      <alignment horizontal="center" vertical="center" wrapText="1"/>
    </xf>
    <xf numFmtId="41" fontId="17" fillId="4" borderId="8" xfId="0" applyNumberFormat="1" applyFont="1" applyFill="1" applyBorder="1" applyAlignment="1">
      <alignment horizontal="center" vertical="center" wrapText="1"/>
    </xf>
    <xf numFmtId="41" fontId="17" fillId="4" borderId="16" xfId="0" applyNumberFormat="1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/>
    </xf>
    <xf numFmtId="0" fontId="17" fillId="4" borderId="10" xfId="0" applyNumberFormat="1" applyFont="1" applyFill="1" applyBorder="1" applyAlignment="1">
      <alignment horizontal="center" vertical="center"/>
    </xf>
    <xf numFmtId="6" fontId="17" fillId="4" borderId="4" xfId="0" applyNumberFormat="1" applyFont="1" applyFill="1" applyBorder="1" applyAlignment="1">
      <alignment horizontal="center" vertical="center"/>
    </xf>
    <xf numFmtId="6" fontId="17" fillId="4" borderId="10" xfId="0" applyNumberFormat="1" applyFont="1" applyFill="1" applyBorder="1" applyAlignment="1">
      <alignment horizontal="center" vertical="center"/>
    </xf>
    <xf numFmtId="44" fontId="17" fillId="0" borderId="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pozostałe da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0</xdr:rowOff>
    </xdr:from>
    <xdr:to>
      <xdr:col>3</xdr:col>
      <xdr:colOff>133350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0" y="8572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AutoShape 7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AutoShape 9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7239000" y="85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7248525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7239000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7239000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9" name="AutoShape 23"/>
        <xdr:cNvSpPr>
          <a:spLocks/>
        </xdr:cNvSpPr>
      </xdr:nvSpPr>
      <xdr:spPr>
        <a:xfrm>
          <a:off x="7248525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219075</xdr:colOff>
      <xdr:row>4</xdr:row>
      <xdr:rowOff>0</xdr:rowOff>
    </xdr:to>
    <xdr:sp>
      <xdr:nvSpPr>
        <xdr:cNvPr id="10" name="AutoShape 24"/>
        <xdr:cNvSpPr>
          <a:spLocks/>
        </xdr:cNvSpPr>
      </xdr:nvSpPr>
      <xdr:spPr>
        <a:xfrm>
          <a:off x="7239000" y="857250"/>
          <a:ext cx="2190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11" name="AutoShape 59"/>
        <xdr:cNvSpPr>
          <a:spLocks/>
        </xdr:cNvSpPr>
      </xdr:nvSpPr>
      <xdr:spPr>
        <a:xfrm>
          <a:off x="7286625" y="8572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12" name="AutoShape 75"/>
        <xdr:cNvSpPr>
          <a:spLocks/>
        </xdr:cNvSpPr>
      </xdr:nvSpPr>
      <xdr:spPr>
        <a:xfrm>
          <a:off x="72390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13" name="AutoShape 78"/>
        <xdr:cNvSpPr>
          <a:spLocks/>
        </xdr:cNvSpPr>
      </xdr:nvSpPr>
      <xdr:spPr>
        <a:xfrm>
          <a:off x="7248525" y="857250"/>
          <a:ext cx="17145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14" name="AutoShape 80"/>
        <xdr:cNvSpPr>
          <a:spLocks/>
        </xdr:cNvSpPr>
      </xdr:nvSpPr>
      <xdr:spPr>
        <a:xfrm>
          <a:off x="7248525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152400</xdr:colOff>
      <xdr:row>4</xdr:row>
      <xdr:rowOff>0</xdr:rowOff>
    </xdr:to>
    <xdr:sp>
      <xdr:nvSpPr>
        <xdr:cNvPr id="15" name="AutoShape 81"/>
        <xdr:cNvSpPr>
          <a:spLocks/>
        </xdr:cNvSpPr>
      </xdr:nvSpPr>
      <xdr:spPr>
        <a:xfrm>
          <a:off x="7239000" y="8572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16" name="AutoShape 82"/>
        <xdr:cNvSpPr>
          <a:spLocks/>
        </xdr:cNvSpPr>
      </xdr:nvSpPr>
      <xdr:spPr>
        <a:xfrm>
          <a:off x="7248525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17" name="AutoShape 84"/>
        <xdr:cNvSpPr>
          <a:spLocks/>
        </xdr:cNvSpPr>
      </xdr:nvSpPr>
      <xdr:spPr>
        <a:xfrm>
          <a:off x="7248525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18" name="AutoShape 85"/>
        <xdr:cNvSpPr>
          <a:spLocks/>
        </xdr:cNvSpPr>
      </xdr:nvSpPr>
      <xdr:spPr>
        <a:xfrm>
          <a:off x="7239000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9" name="AutoShape 88"/>
        <xdr:cNvSpPr>
          <a:spLocks/>
        </xdr:cNvSpPr>
      </xdr:nvSpPr>
      <xdr:spPr>
        <a:xfrm>
          <a:off x="7277100" y="85725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20" name="AutoShape 90"/>
        <xdr:cNvSpPr>
          <a:spLocks/>
        </xdr:cNvSpPr>
      </xdr:nvSpPr>
      <xdr:spPr>
        <a:xfrm>
          <a:off x="72390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1" name="AutoShape 91"/>
        <xdr:cNvSpPr>
          <a:spLocks/>
        </xdr:cNvSpPr>
      </xdr:nvSpPr>
      <xdr:spPr>
        <a:xfrm>
          <a:off x="7258050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2" name="AutoShape 92"/>
        <xdr:cNvSpPr>
          <a:spLocks/>
        </xdr:cNvSpPr>
      </xdr:nvSpPr>
      <xdr:spPr>
        <a:xfrm>
          <a:off x="7258050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23" name="AutoShape 93"/>
        <xdr:cNvSpPr>
          <a:spLocks/>
        </xdr:cNvSpPr>
      </xdr:nvSpPr>
      <xdr:spPr>
        <a:xfrm>
          <a:off x="7286625" y="8572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5</xdr:col>
      <xdr:colOff>219075</xdr:colOff>
      <xdr:row>4</xdr:row>
      <xdr:rowOff>0</xdr:rowOff>
    </xdr:to>
    <xdr:sp>
      <xdr:nvSpPr>
        <xdr:cNvPr id="24" name="AutoShape 94"/>
        <xdr:cNvSpPr>
          <a:spLocks/>
        </xdr:cNvSpPr>
      </xdr:nvSpPr>
      <xdr:spPr>
        <a:xfrm>
          <a:off x="9439275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5" name="AutoShape 95"/>
        <xdr:cNvSpPr>
          <a:spLocks/>
        </xdr:cNvSpPr>
      </xdr:nvSpPr>
      <xdr:spPr>
        <a:xfrm>
          <a:off x="7239000" y="8572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26" name="AutoShape 96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180975</xdr:colOff>
      <xdr:row>4</xdr:row>
      <xdr:rowOff>0</xdr:rowOff>
    </xdr:to>
    <xdr:sp>
      <xdr:nvSpPr>
        <xdr:cNvPr id="27" name="AutoShape 97"/>
        <xdr:cNvSpPr>
          <a:spLocks/>
        </xdr:cNvSpPr>
      </xdr:nvSpPr>
      <xdr:spPr>
        <a:xfrm>
          <a:off x="7143750" y="85725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266700</xdr:colOff>
      <xdr:row>4</xdr:row>
      <xdr:rowOff>0</xdr:rowOff>
    </xdr:to>
    <xdr:sp>
      <xdr:nvSpPr>
        <xdr:cNvPr id="28" name="AutoShape 98"/>
        <xdr:cNvSpPr>
          <a:spLocks/>
        </xdr:cNvSpPr>
      </xdr:nvSpPr>
      <xdr:spPr>
        <a:xfrm>
          <a:off x="7143750" y="85725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29" name="AutoShape 100"/>
        <xdr:cNvSpPr>
          <a:spLocks/>
        </xdr:cNvSpPr>
      </xdr:nvSpPr>
      <xdr:spPr>
        <a:xfrm>
          <a:off x="7248525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0" name="AutoShape 101"/>
        <xdr:cNvSpPr>
          <a:spLocks/>
        </xdr:cNvSpPr>
      </xdr:nvSpPr>
      <xdr:spPr>
        <a:xfrm>
          <a:off x="7248525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1" name="AutoShape 102"/>
        <xdr:cNvSpPr>
          <a:spLocks/>
        </xdr:cNvSpPr>
      </xdr:nvSpPr>
      <xdr:spPr>
        <a:xfrm>
          <a:off x="7239000" y="8572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2" name="AutoShape 103"/>
        <xdr:cNvSpPr>
          <a:spLocks/>
        </xdr:cNvSpPr>
      </xdr:nvSpPr>
      <xdr:spPr>
        <a:xfrm>
          <a:off x="7248525" y="8572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3" name="AutoShape 104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4" name="AutoShape 105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1447800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5" name="AutoShape 106"/>
        <xdr:cNvSpPr>
          <a:spLocks/>
        </xdr:cNvSpPr>
      </xdr:nvSpPr>
      <xdr:spPr>
        <a:xfrm>
          <a:off x="7115175" y="85725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6" name="AutoShape 107"/>
        <xdr:cNvSpPr>
          <a:spLocks/>
        </xdr:cNvSpPr>
      </xdr:nvSpPr>
      <xdr:spPr>
        <a:xfrm>
          <a:off x="714375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304800</xdr:colOff>
      <xdr:row>4</xdr:row>
      <xdr:rowOff>0</xdr:rowOff>
    </xdr:to>
    <xdr:sp>
      <xdr:nvSpPr>
        <xdr:cNvPr id="37" name="AutoShape 108"/>
        <xdr:cNvSpPr>
          <a:spLocks/>
        </xdr:cNvSpPr>
      </xdr:nvSpPr>
      <xdr:spPr>
        <a:xfrm>
          <a:off x="7239000" y="8572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171450</xdr:colOff>
      <xdr:row>4</xdr:row>
      <xdr:rowOff>0</xdr:rowOff>
    </xdr:to>
    <xdr:sp>
      <xdr:nvSpPr>
        <xdr:cNvPr id="38" name="AutoShape 110"/>
        <xdr:cNvSpPr>
          <a:spLocks/>
        </xdr:cNvSpPr>
      </xdr:nvSpPr>
      <xdr:spPr>
        <a:xfrm>
          <a:off x="72390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9" name="AutoShape 111"/>
        <xdr:cNvSpPr>
          <a:spLocks/>
        </xdr:cNvSpPr>
      </xdr:nvSpPr>
      <xdr:spPr>
        <a:xfrm>
          <a:off x="7277100" y="8572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5</xdr:col>
      <xdr:colOff>142875</xdr:colOff>
      <xdr:row>144</xdr:row>
      <xdr:rowOff>266700</xdr:rowOff>
    </xdr:to>
    <xdr:sp>
      <xdr:nvSpPr>
        <xdr:cNvPr id="40" name="AutoShape 144"/>
        <xdr:cNvSpPr>
          <a:spLocks/>
        </xdr:cNvSpPr>
      </xdr:nvSpPr>
      <xdr:spPr>
        <a:xfrm>
          <a:off x="9401175" y="27984450"/>
          <a:ext cx="133350" cy="2305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169</xdr:row>
      <xdr:rowOff>0</xdr:rowOff>
    </xdr:from>
    <xdr:to>
      <xdr:col>3</xdr:col>
      <xdr:colOff>133350</xdr:colOff>
      <xdr:row>169</xdr:row>
      <xdr:rowOff>0</xdr:rowOff>
    </xdr:to>
    <xdr:sp>
      <xdr:nvSpPr>
        <xdr:cNvPr id="41" name="AutoShape 156"/>
        <xdr:cNvSpPr>
          <a:spLocks/>
        </xdr:cNvSpPr>
      </xdr:nvSpPr>
      <xdr:spPr>
        <a:xfrm>
          <a:off x="5715000" y="378904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2" name="AutoShape 157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3" name="AutoShape 158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4" name="AutoShape 159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0</xdr:colOff>
      <xdr:row>169</xdr:row>
      <xdr:rowOff>0</xdr:rowOff>
    </xdr:to>
    <xdr:sp>
      <xdr:nvSpPr>
        <xdr:cNvPr id="45" name="AutoShape 160"/>
        <xdr:cNvSpPr>
          <a:spLocks/>
        </xdr:cNvSpPr>
      </xdr:nvSpPr>
      <xdr:spPr>
        <a:xfrm>
          <a:off x="7239000" y="37890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46" name="AutoShape 161"/>
        <xdr:cNvSpPr>
          <a:spLocks/>
        </xdr:cNvSpPr>
      </xdr:nvSpPr>
      <xdr:spPr>
        <a:xfrm>
          <a:off x="7248525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47" name="AutoShape 162"/>
        <xdr:cNvSpPr>
          <a:spLocks/>
        </xdr:cNvSpPr>
      </xdr:nvSpPr>
      <xdr:spPr>
        <a:xfrm>
          <a:off x="7239000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48" name="AutoShape 163"/>
        <xdr:cNvSpPr>
          <a:spLocks/>
        </xdr:cNvSpPr>
      </xdr:nvSpPr>
      <xdr:spPr>
        <a:xfrm>
          <a:off x="7239000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49" name="AutoShape 164"/>
        <xdr:cNvSpPr>
          <a:spLocks/>
        </xdr:cNvSpPr>
      </xdr:nvSpPr>
      <xdr:spPr>
        <a:xfrm>
          <a:off x="7248525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219075</xdr:colOff>
      <xdr:row>169</xdr:row>
      <xdr:rowOff>0</xdr:rowOff>
    </xdr:to>
    <xdr:sp>
      <xdr:nvSpPr>
        <xdr:cNvPr id="50" name="AutoShape 165"/>
        <xdr:cNvSpPr>
          <a:spLocks/>
        </xdr:cNvSpPr>
      </xdr:nvSpPr>
      <xdr:spPr>
        <a:xfrm>
          <a:off x="7239000" y="37890450"/>
          <a:ext cx="2190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51" name="AutoShape 166"/>
        <xdr:cNvSpPr>
          <a:spLocks/>
        </xdr:cNvSpPr>
      </xdr:nvSpPr>
      <xdr:spPr>
        <a:xfrm>
          <a:off x="7286625" y="378904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52" name="AutoShape 167"/>
        <xdr:cNvSpPr>
          <a:spLocks/>
        </xdr:cNvSpPr>
      </xdr:nvSpPr>
      <xdr:spPr>
        <a:xfrm>
          <a:off x="72390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53" name="AutoShape 168"/>
        <xdr:cNvSpPr>
          <a:spLocks/>
        </xdr:cNvSpPr>
      </xdr:nvSpPr>
      <xdr:spPr>
        <a:xfrm>
          <a:off x="7248525" y="37890450"/>
          <a:ext cx="171450" cy="0"/>
        </a:xfrm>
        <a:prstGeom prst="rightBrace">
          <a:avLst>
            <a:gd name="adj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54" name="AutoShape 169"/>
        <xdr:cNvSpPr>
          <a:spLocks/>
        </xdr:cNvSpPr>
      </xdr:nvSpPr>
      <xdr:spPr>
        <a:xfrm>
          <a:off x="7248525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152400</xdr:colOff>
      <xdr:row>169</xdr:row>
      <xdr:rowOff>0</xdr:rowOff>
    </xdr:to>
    <xdr:sp>
      <xdr:nvSpPr>
        <xdr:cNvPr id="55" name="AutoShape 170"/>
        <xdr:cNvSpPr>
          <a:spLocks/>
        </xdr:cNvSpPr>
      </xdr:nvSpPr>
      <xdr:spPr>
        <a:xfrm>
          <a:off x="7239000" y="3789045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200025</xdr:colOff>
      <xdr:row>169</xdr:row>
      <xdr:rowOff>0</xdr:rowOff>
    </xdr:to>
    <xdr:sp>
      <xdr:nvSpPr>
        <xdr:cNvPr id="56" name="AutoShape 171"/>
        <xdr:cNvSpPr>
          <a:spLocks/>
        </xdr:cNvSpPr>
      </xdr:nvSpPr>
      <xdr:spPr>
        <a:xfrm>
          <a:off x="7248525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57" name="AutoShape 172"/>
        <xdr:cNvSpPr>
          <a:spLocks/>
        </xdr:cNvSpPr>
      </xdr:nvSpPr>
      <xdr:spPr>
        <a:xfrm>
          <a:off x="7248525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58" name="AutoShape 173"/>
        <xdr:cNvSpPr>
          <a:spLocks/>
        </xdr:cNvSpPr>
      </xdr:nvSpPr>
      <xdr:spPr>
        <a:xfrm>
          <a:off x="7239000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0</xdr:rowOff>
    </xdr:from>
    <xdr:to>
      <xdr:col>4</xdr:col>
      <xdr:colOff>295275</xdr:colOff>
      <xdr:row>169</xdr:row>
      <xdr:rowOff>0</xdr:rowOff>
    </xdr:to>
    <xdr:sp>
      <xdr:nvSpPr>
        <xdr:cNvPr id="59" name="AutoShape 174"/>
        <xdr:cNvSpPr>
          <a:spLocks/>
        </xdr:cNvSpPr>
      </xdr:nvSpPr>
      <xdr:spPr>
        <a:xfrm>
          <a:off x="7277100" y="37890450"/>
          <a:ext cx="2571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1571625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60" name="AutoShape 175"/>
        <xdr:cNvSpPr>
          <a:spLocks/>
        </xdr:cNvSpPr>
      </xdr:nvSpPr>
      <xdr:spPr>
        <a:xfrm>
          <a:off x="72390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1" name="AutoShape 176"/>
        <xdr:cNvSpPr>
          <a:spLocks/>
        </xdr:cNvSpPr>
      </xdr:nvSpPr>
      <xdr:spPr>
        <a:xfrm>
          <a:off x="7258050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2" name="AutoShape 177"/>
        <xdr:cNvSpPr>
          <a:spLocks/>
        </xdr:cNvSpPr>
      </xdr:nvSpPr>
      <xdr:spPr>
        <a:xfrm>
          <a:off x="7258050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63" name="AutoShape 178"/>
        <xdr:cNvSpPr>
          <a:spLocks/>
        </xdr:cNvSpPr>
      </xdr:nvSpPr>
      <xdr:spPr>
        <a:xfrm>
          <a:off x="7286625" y="378904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</xdr:colOff>
      <xdr:row>169</xdr:row>
      <xdr:rowOff>0</xdr:rowOff>
    </xdr:from>
    <xdr:to>
      <xdr:col>5</xdr:col>
      <xdr:colOff>219075</xdr:colOff>
      <xdr:row>169</xdr:row>
      <xdr:rowOff>0</xdr:rowOff>
    </xdr:to>
    <xdr:sp>
      <xdr:nvSpPr>
        <xdr:cNvPr id="64" name="AutoShape 179"/>
        <xdr:cNvSpPr>
          <a:spLocks/>
        </xdr:cNvSpPr>
      </xdr:nvSpPr>
      <xdr:spPr>
        <a:xfrm>
          <a:off x="9439275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5" name="AutoShape 180"/>
        <xdr:cNvSpPr>
          <a:spLocks/>
        </xdr:cNvSpPr>
      </xdr:nvSpPr>
      <xdr:spPr>
        <a:xfrm>
          <a:off x="7239000" y="378904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66" name="AutoShape 181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180975</xdr:colOff>
      <xdr:row>169</xdr:row>
      <xdr:rowOff>0</xdr:rowOff>
    </xdr:to>
    <xdr:sp>
      <xdr:nvSpPr>
        <xdr:cNvPr id="67" name="AutoShape 182"/>
        <xdr:cNvSpPr>
          <a:spLocks/>
        </xdr:cNvSpPr>
      </xdr:nvSpPr>
      <xdr:spPr>
        <a:xfrm>
          <a:off x="7143750" y="37890450"/>
          <a:ext cx="2762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266700</xdr:colOff>
      <xdr:row>169</xdr:row>
      <xdr:rowOff>0</xdr:rowOff>
    </xdr:to>
    <xdr:sp>
      <xdr:nvSpPr>
        <xdr:cNvPr id="68" name="AutoShape 183"/>
        <xdr:cNvSpPr>
          <a:spLocks/>
        </xdr:cNvSpPr>
      </xdr:nvSpPr>
      <xdr:spPr>
        <a:xfrm>
          <a:off x="7143750" y="37890450"/>
          <a:ext cx="3619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69" name="AutoShape 184"/>
        <xdr:cNvSpPr>
          <a:spLocks/>
        </xdr:cNvSpPr>
      </xdr:nvSpPr>
      <xdr:spPr>
        <a:xfrm>
          <a:off x="7248525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0" name="AutoShape 185"/>
        <xdr:cNvSpPr>
          <a:spLocks/>
        </xdr:cNvSpPr>
      </xdr:nvSpPr>
      <xdr:spPr>
        <a:xfrm>
          <a:off x="7248525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1" name="AutoShape 186"/>
        <xdr:cNvSpPr>
          <a:spLocks/>
        </xdr:cNvSpPr>
      </xdr:nvSpPr>
      <xdr:spPr>
        <a:xfrm>
          <a:off x="7239000" y="3789045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2" name="AutoShape 187"/>
        <xdr:cNvSpPr>
          <a:spLocks/>
        </xdr:cNvSpPr>
      </xdr:nvSpPr>
      <xdr:spPr>
        <a:xfrm>
          <a:off x="7248525" y="378904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3" name="AutoShape 188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4" name="AutoShape 189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1447800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5" name="AutoShape 190"/>
        <xdr:cNvSpPr>
          <a:spLocks/>
        </xdr:cNvSpPr>
      </xdr:nvSpPr>
      <xdr:spPr>
        <a:xfrm>
          <a:off x="7115175" y="37890450"/>
          <a:ext cx="3333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1476375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6" name="AutoShape 191"/>
        <xdr:cNvSpPr>
          <a:spLocks/>
        </xdr:cNvSpPr>
      </xdr:nvSpPr>
      <xdr:spPr>
        <a:xfrm>
          <a:off x="714375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304800</xdr:colOff>
      <xdr:row>169</xdr:row>
      <xdr:rowOff>0</xdr:rowOff>
    </xdr:to>
    <xdr:sp>
      <xdr:nvSpPr>
        <xdr:cNvPr id="77" name="AutoShape 192"/>
        <xdr:cNvSpPr>
          <a:spLocks/>
        </xdr:cNvSpPr>
      </xdr:nvSpPr>
      <xdr:spPr>
        <a:xfrm>
          <a:off x="7239000" y="37890450"/>
          <a:ext cx="3048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0</xdr:rowOff>
    </xdr:from>
    <xdr:to>
      <xdr:col>4</xdr:col>
      <xdr:colOff>171450</xdr:colOff>
      <xdr:row>169</xdr:row>
      <xdr:rowOff>0</xdr:rowOff>
    </xdr:to>
    <xdr:sp>
      <xdr:nvSpPr>
        <xdr:cNvPr id="78" name="AutoShape 193"/>
        <xdr:cNvSpPr>
          <a:spLocks/>
        </xdr:cNvSpPr>
      </xdr:nvSpPr>
      <xdr:spPr>
        <a:xfrm>
          <a:off x="72390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</xdr:colOff>
      <xdr:row>169</xdr:row>
      <xdr:rowOff>0</xdr:rowOff>
    </xdr:from>
    <xdr:to>
      <xdr:col>4</xdr:col>
      <xdr:colOff>209550</xdr:colOff>
      <xdr:row>169</xdr:row>
      <xdr:rowOff>0</xdr:rowOff>
    </xdr:to>
    <xdr:sp>
      <xdr:nvSpPr>
        <xdr:cNvPr id="79" name="AutoShape 194"/>
        <xdr:cNvSpPr>
          <a:spLocks/>
        </xdr:cNvSpPr>
      </xdr:nvSpPr>
      <xdr:spPr>
        <a:xfrm>
          <a:off x="7277100" y="378904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169</xdr:row>
      <xdr:rowOff>47625</xdr:rowOff>
    </xdr:from>
    <xdr:to>
      <xdr:col>3</xdr:col>
      <xdr:colOff>133350</xdr:colOff>
      <xdr:row>170</xdr:row>
      <xdr:rowOff>114300</xdr:rowOff>
    </xdr:to>
    <xdr:sp>
      <xdr:nvSpPr>
        <xdr:cNvPr id="80" name="AutoShape 198"/>
        <xdr:cNvSpPr>
          <a:spLocks/>
        </xdr:cNvSpPr>
      </xdr:nvSpPr>
      <xdr:spPr>
        <a:xfrm>
          <a:off x="5715000" y="37938075"/>
          <a:ext cx="8572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69</xdr:row>
      <xdr:rowOff>19050</xdr:rowOff>
    </xdr:from>
    <xdr:to>
      <xdr:col>3</xdr:col>
      <xdr:colOff>152400</xdr:colOff>
      <xdr:row>71</xdr:row>
      <xdr:rowOff>0</xdr:rowOff>
    </xdr:to>
    <xdr:sp>
      <xdr:nvSpPr>
        <xdr:cNvPr id="81" name="AutoShape 199"/>
        <xdr:cNvSpPr>
          <a:spLocks/>
        </xdr:cNvSpPr>
      </xdr:nvSpPr>
      <xdr:spPr>
        <a:xfrm>
          <a:off x="5734050" y="116490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183</xdr:row>
      <xdr:rowOff>28575</xdr:rowOff>
    </xdr:from>
    <xdr:to>
      <xdr:col>4</xdr:col>
      <xdr:colOff>200025</xdr:colOff>
      <xdr:row>192</xdr:row>
      <xdr:rowOff>28575</xdr:rowOff>
    </xdr:to>
    <xdr:sp>
      <xdr:nvSpPr>
        <xdr:cNvPr id="82" name="AutoShape 200"/>
        <xdr:cNvSpPr>
          <a:spLocks/>
        </xdr:cNvSpPr>
      </xdr:nvSpPr>
      <xdr:spPr>
        <a:xfrm>
          <a:off x="7258050" y="40500300"/>
          <a:ext cx="171450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00525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381000</xdr:colOff>
      <xdr:row>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038850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371475</xdr:colOff>
      <xdr:row>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029325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371475</xdr:colOff>
      <xdr:row>3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029325" y="590550"/>
          <a:ext cx="3714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2</xdr:col>
      <xdr:colOff>104775</xdr:colOff>
      <xdr:row>3</xdr:row>
      <xdr:rowOff>0</xdr:rowOff>
    </xdr:to>
    <xdr:sp>
      <xdr:nvSpPr>
        <xdr:cNvPr id="5" name="AutoShape 9"/>
        <xdr:cNvSpPr>
          <a:spLocks/>
        </xdr:cNvSpPr>
      </xdr:nvSpPr>
      <xdr:spPr>
        <a:xfrm>
          <a:off x="4219575" y="5905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104775</xdr:colOff>
      <xdr:row>3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6048375" y="5905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AutoShape 21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4" name="AutoShape 33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152400</xdr:colOff>
      <xdr:row>3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6048375" y="59055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16" name="AutoShape 44"/>
        <xdr:cNvSpPr>
          <a:spLocks/>
        </xdr:cNvSpPr>
      </xdr:nvSpPr>
      <xdr:spPr>
        <a:xfrm>
          <a:off x="6048375" y="5905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200025</xdr:colOff>
      <xdr:row>3</xdr:row>
      <xdr:rowOff>0</xdr:rowOff>
    </xdr:to>
    <xdr:sp>
      <xdr:nvSpPr>
        <xdr:cNvPr id="17" name="AutoShape 48"/>
        <xdr:cNvSpPr>
          <a:spLocks/>
        </xdr:cNvSpPr>
      </xdr:nvSpPr>
      <xdr:spPr>
        <a:xfrm>
          <a:off x="6029325" y="59055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8" name="AutoShape 49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" name="AutoShape 57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AutoShape 65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1" name="AutoShape 66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" name="AutoShape 84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914400</xdr:colOff>
      <xdr:row>3</xdr:row>
      <xdr:rowOff>0</xdr:rowOff>
    </xdr:to>
    <xdr:sp>
      <xdr:nvSpPr>
        <xdr:cNvPr id="23" name="AutoShape 87"/>
        <xdr:cNvSpPr>
          <a:spLocks/>
        </xdr:cNvSpPr>
      </xdr:nvSpPr>
      <xdr:spPr>
        <a:xfrm>
          <a:off x="6772275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914400</xdr:colOff>
      <xdr:row>3</xdr:row>
      <xdr:rowOff>0</xdr:rowOff>
    </xdr:from>
    <xdr:to>
      <xdr:col>3</xdr:col>
      <xdr:colOff>1085850</xdr:colOff>
      <xdr:row>3</xdr:row>
      <xdr:rowOff>0</xdr:rowOff>
    </xdr:to>
    <xdr:sp>
      <xdr:nvSpPr>
        <xdr:cNvPr id="24" name="AutoShape 88"/>
        <xdr:cNvSpPr>
          <a:spLocks/>
        </xdr:cNvSpPr>
      </xdr:nvSpPr>
      <xdr:spPr>
        <a:xfrm>
          <a:off x="6943725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1085850</xdr:colOff>
      <xdr:row>3</xdr:row>
      <xdr:rowOff>0</xdr:rowOff>
    </xdr:from>
    <xdr:to>
      <xdr:col>3</xdr:col>
      <xdr:colOff>1266825</xdr:colOff>
      <xdr:row>3</xdr:row>
      <xdr:rowOff>0</xdr:rowOff>
    </xdr:to>
    <xdr:sp>
      <xdr:nvSpPr>
        <xdr:cNvPr id="25" name="AutoShape 89"/>
        <xdr:cNvSpPr>
          <a:spLocks/>
        </xdr:cNvSpPr>
      </xdr:nvSpPr>
      <xdr:spPr>
        <a:xfrm>
          <a:off x="7115175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3</xdr:row>
      <xdr:rowOff>0</xdr:rowOff>
    </xdr:from>
    <xdr:to>
      <xdr:col>3</xdr:col>
      <xdr:colOff>1438275</xdr:colOff>
      <xdr:row>3</xdr:row>
      <xdr:rowOff>0</xdr:rowOff>
    </xdr:to>
    <xdr:sp>
      <xdr:nvSpPr>
        <xdr:cNvPr id="26" name="AutoShape 90"/>
        <xdr:cNvSpPr>
          <a:spLocks/>
        </xdr:cNvSpPr>
      </xdr:nvSpPr>
      <xdr:spPr>
        <a:xfrm>
          <a:off x="7296150" y="59055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1438275</xdr:colOff>
      <xdr:row>3</xdr:row>
      <xdr:rowOff>0</xdr:rowOff>
    </xdr:from>
    <xdr:to>
      <xdr:col>3</xdr:col>
      <xdr:colOff>1600200</xdr:colOff>
      <xdr:row>3</xdr:row>
      <xdr:rowOff>0</xdr:rowOff>
    </xdr:to>
    <xdr:sp>
      <xdr:nvSpPr>
        <xdr:cNvPr id="27" name="AutoShape 91"/>
        <xdr:cNvSpPr>
          <a:spLocks/>
        </xdr:cNvSpPr>
      </xdr:nvSpPr>
      <xdr:spPr>
        <a:xfrm>
          <a:off x="7467600" y="59055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3</xdr:row>
      <xdr:rowOff>0</xdr:rowOff>
    </xdr:from>
    <xdr:to>
      <xdr:col>3</xdr:col>
      <xdr:colOff>1600200</xdr:colOff>
      <xdr:row>3</xdr:row>
      <xdr:rowOff>0</xdr:rowOff>
    </xdr:to>
    <xdr:sp>
      <xdr:nvSpPr>
        <xdr:cNvPr id="28" name="AutoShape 92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3</xdr:row>
      <xdr:rowOff>0</xdr:rowOff>
    </xdr:from>
    <xdr:to>
      <xdr:col>3</xdr:col>
      <xdr:colOff>1600200</xdr:colOff>
      <xdr:row>3</xdr:row>
      <xdr:rowOff>0</xdr:rowOff>
    </xdr:to>
    <xdr:sp>
      <xdr:nvSpPr>
        <xdr:cNvPr id="29" name="AutoShape 93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0" name="AutoShape 9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1" name="AutoShape 96"/>
        <xdr:cNvSpPr>
          <a:spLocks/>
        </xdr:cNvSpPr>
      </xdr:nvSpPr>
      <xdr:spPr>
        <a:xfrm>
          <a:off x="7629525" y="590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2" name="AutoShape 97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AutoShape 98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4" name="AutoShape 99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AutoShape 103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6" name="AutoShape 104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AutoShape 10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8" name="AutoShape 106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9" name="AutoShape 107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0" name="AutoShape 108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1" name="AutoShape 109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2" name="AutoShape 110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3" name="AutoShape 114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4" name="AutoShape 11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5" name="AutoShape 116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6" name="AutoShape 117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7" name="AutoShape 120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8" name="AutoShape 121"/>
        <xdr:cNvSpPr>
          <a:spLocks/>
        </xdr:cNvSpPr>
      </xdr:nvSpPr>
      <xdr:spPr>
        <a:xfrm>
          <a:off x="7629525" y="752475"/>
          <a:ext cx="0" cy="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9" name="AutoShape 122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0" name="AutoShape 123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1" name="AutoShape 124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2" name="AutoShape 125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3" name="AutoShape 126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4" name="AutoShape 127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5" name="AutoShape 128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6" name="AutoShape 130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7" name="AutoShape 131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8" name="AutoShape 132"/>
        <xdr:cNvSpPr>
          <a:spLocks/>
        </xdr:cNvSpPr>
      </xdr:nvSpPr>
      <xdr:spPr>
        <a:xfrm>
          <a:off x="7629525" y="75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59" name="AutoShape 154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0" name="AutoShape 155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1" name="AutoShape 156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2" name="AutoShape 157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3" name="AutoShape 158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4" name="AutoShape 159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5" name="AutoShape 160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6" name="AutoShape 161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7" name="AutoShape 162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8" name="AutoShape 163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69" name="AutoShape 164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0" name="AutoShape 165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1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1" name="AutoShape 166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2" name="AutoShape 167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3" name="AutoShape 168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4" name="AutoShape 169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5" name="AutoShape 170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6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6" name="AutoShape 171"/>
        <xdr:cNvSpPr>
          <a:spLocks/>
        </xdr:cNvSpPr>
      </xdr:nvSpPr>
      <xdr:spPr>
        <a:xfrm>
          <a:off x="7629525" y="28022550"/>
          <a:ext cx="0" cy="0"/>
        </a:xfrm>
        <a:prstGeom prst="righ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7" name="AutoShape 172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8" name="AutoShape 173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79" name="AutoShape 174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0" name="AutoShape 175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1600200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1" name="AutoShape 176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2" name="AutoShape 177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3" name="AutoShape 178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4" name="AutoShape 179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5" name="AutoShape 180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161</xdr:row>
      <xdr:rowOff>0</xdr:rowOff>
    </xdr:from>
    <xdr:to>
      <xdr:col>4</xdr:col>
      <xdr:colOff>0</xdr:colOff>
      <xdr:row>161</xdr:row>
      <xdr:rowOff>0</xdr:rowOff>
    </xdr:to>
    <xdr:sp>
      <xdr:nvSpPr>
        <xdr:cNvPr id="86" name="AutoShape 181"/>
        <xdr:cNvSpPr>
          <a:spLocks/>
        </xdr:cNvSpPr>
      </xdr:nvSpPr>
      <xdr:spPr>
        <a:xfrm>
          <a:off x="7629525" y="2802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</xdr:colOff>
      <xdr:row>93</xdr:row>
      <xdr:rowOff>0</xdr:rowOff>
    </xdr:from>
    <xdr:to>
      <xdr:col>2</xdr:col>
      <xdr:colOff>171450</xdr:colOff>
      <xdr:row>104</xdr:row>
      <xdr:rowOff>9525</xdr:rowOff>
    </xdr:to>
    <xdr:sp>
      <xdr:nvSpPr>
        <xdr:cNvPr id="87" name="AutoShape 183"/>
        <xdr:cNvSpPr>
          <a:spLocks/>
        </xdr:cNvSpPr>
      </xdr:nvSpPr>
      <xdr:spPr>
        <a:xfrm>
          <a:off x="4286250" y="16906875"/>
          <a:ext cx="85725" cy="1790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107</xdr:row>
      <xdr:rowOff>19050</xdr:rowOff>
    </xdr:from>
    <xdr:to>
      <xdr:col>2</xdr:col>
      <xdr:colOff>104775</xdr:colOff>
      <xdr:row>109</xdr:row>
      <xdr:rowOff>0</xdr:rowOff>
    </xdr:to>
    <xdr:sp>
      <xdr:nvSpPr>
        <xdr:cNvPr id="88" name="AutoShape 184"/>
        <xdr:cNvSpPr>
          <a:spLocks/>
        </xdr:cNvSpPr>
      </xdr:nvSpPr>
      <xdr:spPr>
        <a:xfrm>
          <a:off x="4219575" y="191928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15275" y="809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352425</xdr:rowOff>
    </xdr:to>
    <xdr:sp>
      <xdr:nvSpPr>
        <xdr:cNvPr id="1" name="AutoShape 7"/>
        <xdr:cNvSpPr>
          <a:spLocks/>
        </xdr:cNvSpPr>
      </xdr:nvSpPr>
      <xdr:spPr>
        <a:xfrm>
          <a:off x="7629525" y="1104900"/>
          <a:ext cx="0" cy="1876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7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1658600" y="1123950"/>
          <a:ext cx="0" cy="1504950"/>
        </a:xfrm>
        <a:prstGeom prst="rightBrace">
          <a:avLst>
            <a:gd name="adj" fmla="val 15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989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34.625" style="13" customWidth="1"/>
    <col min="2" max="2" width="26.625" style="11" bestFit="1" customWidth="1"/>
    <col min="3" max="3" width="13.125" style="209" bestFit="1" customWidth="1"/>
    <col min="4" max="4" width="20.625" style="42" customWidth="1"/>
    <col min="5" max="5" width="28.25390625" style="89" customWidth="1"/>
    <col min="6" max="6" width="37.75390625" style="280" customWidth="1"/>
    <col min="7" max="8" width="9.125" style="21" customWidth="1"/>
    <col min="9" max="30" width="9.125" style="1" customWidth="1"/>
  </cols>
  <sheetData>
    <row r="1" spans="1:6" ht="12.75">
      <c r="A1" s="302" t="s">
        <v>885</v>
      </c>
      <c r="B1" s="49"/>
      <c r="C1" s="194"/>
      <c r="D1" s="50"/>
      <c r="E1" s="50"/>
      <c r="F1" s="259"/>
    </row>
    <row r="2" spans="1:6" ht="12.75">
      <c r="A2" s="303" t="s">
        <v>479</v>
      </c>
      <c r="B2" s="10"/>
      <c r="C2" s="195"/>
      <c r="D2" s="41"/>
      <c r="E2" s="41"/>
      <c r="F2" s="260"/>
    </row>
    <row r="3" spans="1:6" ht="29.25" customHeight="1">
      <c r="A3" s="304" t="s">
        <v>0</v>
      </c>
      <c r="B3" s="16" t="s">
        <v>1</v>
      </c>
      <c r="C3" s="196" t="s">
        <v>11</v>
      </c>
      <c r="D3" s="43" t="s">
        <v>19</v>
      </c>
      <c r="E3" s="129" t="s">
        <v>29</v>
      </c>
      <c r="F3" s="261" t="s">
        <v>24</v>
      </c>
    </row>
    <row r="4" spans="1:18" ht="12.75">
      <c r="A4" s="305" t="s">
        <v>36</v>
      </c>
      <c r="B4" s="127"/>
      <c r="C4" s="197"/>
      <c r="D4" s="255"/>
      <c r="E4" s="256"/>
      <c r="F4" s="262"/>
      <c r="G4" s="84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51" ht="12.75">
      <c r="A5" s="169" t="s">
        <v>73</v>
      </c>
      <c r="B5" s="37" t="s">
        <v>74</v>
      </c>
      <c r="C5" s="208">
        <v>1979</v>
      </c>
      <c r="D5" s="147">
        <v>844280</v>
      </c>
      <c r="E5" s="511" t="s">
        <v>412</v>
      </c>
      <c r="F5" s="70" t="s">
        <v>75</v>
      </c>
      <c r="G5" s="84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69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</row>
    <row r="6" spans="1:51" ht="12.75">
      <c r="A6" s="77" t="s">
        <v>37</v>
      </c>
      <c r="B6" s="181" t="s">
        <v>38</v>
      </c>
      <c r="C6" s="243">
        <v>1878</v>
      </c>
      <c r="D6" s="147">
        <v>58778.3</v>
      </c>
      <c r="E6" s="511" t="s">
        <v>830</v>
      </c>
      <c r="F6" s="169"/>
      <c r="G6" s="84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69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</row>
    <row r="7" spans="1:51" ht="12.75">
      <c r="A7" s="169" t="s">
        <v>53</v>
      </c>
      <c r="B7" s="181" t="s">
        <v>54</v>
      </c>
      <c r="C7" s="208">
        <v>1900</v>
      </c>
      <c r="D7" s="147">
        <v>25500</v>
      </c>
      <c r="E7" s="511" t="s">
        <v>412</v>
      </c>
      <c r="F7" s="70"/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69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</row>
    <row r="8" spans="1:51" ht="12.75">
      <c r="A8" s="169" t="s">
        <v>56</v>
      </c>
      <c r="B8" s="181" t="s">
        <v>57</v>
      </c>
      <c r="C8" s="208">
        <v>1984</v>
      </c>
      <c r="D8" s="147">
        <v>920000</v>
      </c>
      <c r="E8" s="511" t="s">
        <v>412</v>
      </c>
      <c r="F8" s="70"/>
      <c r="G8" s="84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69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</row>
    <row r="9" spans="1:51" ht="12.75">
      <c r="A9" s="63" t="s">
        <v>37</v>
      </c>
      <c r="B9" s="37" t="s">
        <v>70</v>
      </c>
      <c r="C9" s="207">
        <v>1900</v>
      </c>
      <c r="D9" s="134">
        <v>5655</v>
      </c>
      <c r="E9" s="511" t="s">
        <v>830</v>
      </c>
      <c r="F9" s="70"/>
      <c r="G9" s="84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69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</row>
    <row r="10" spans="1:51" ht="12.75">
      <c r="A10" s="169" t="s">
        <v>53</v>
      </c>
      <c r="B10" s="181" t="s">
        <v>70</v>
      </c>
      <c r="C10" s="208">
        <v>1900</v>
      </c>
      <c r="D10" s="147">
        <v>950</v>
      </c>
      <c r="E10" s="511" t="s">
        <v>830</v>
      </c>
      <c r="F10" s="70"/>
      <c r="G10" s="84"/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69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</row>
    <row r="11" spans="1:51" ht="13.5" customHeight="1">
      <c r="A11" s="169" t="s">
        <v>76</v>
      </c>
      <c r="B11" s="37" t="s">
        <v>77</v>
      </c>
      <c r="C11" s="208">
        <v>1972</v>
      </c>
      <c r="D11" s="147">
        <v>51700</v>
      </c>
      <c r="E11" s="511" t="s">
        <v>830</v>
      </c>
      <c r="F11" s="70"/>
      <c r="G11" s="84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6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</row>
    <row r="12" spans="1:51" ht="12.75">
      <c r="A12" s="169" t="s">
        <v>53</v>
      </c>
      <c r="B12" s="37" t="s">
        <v>78</v>
      </c>
      <c r="C12" s="208">
        <v>1900</v>
      </c>
      <c r="D12" s="147">
        <v>15538.19</v>
      </c>
      <c r="E12" s="511" t="s">
        <v>830</v>
      </c>
      <c r="F12" s="70"/>
      <c r="G12" s="84"/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69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</row>
    <row r="13" spans="1:51" ht="12.75">
      <c r="A13" s="63" t="s">
        <v>81</v>
      </c>
      <c r="B13" s="37" t="s">
        <v>82</v>
      </c>
      <c r="C13" s="207">
        <v>1930</v>
      </c>
      <c r="D13" s="134">
        <v>489854.91</v>
      </c>
      <c r="E13" s="511" t="s">
        <v>830</v>
      </c>
      <c r="F13" s="70"/>
      <c r="G13" s="84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69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</row>
    <row r="14" spans="1:51" ht="12.75">
      <c r="A14" s="169" t="s">
        <v>83</v>
      </c>
      <c r="B14" s="181" t="s">
        <v>84</v>
      </c>
      <c r="C14" s="208"/>
      <c r="D14" s="147">
        <v>76000</v>
      </c>
      <c r="E14" s="511" t="s">
        <v>830</v>
      </c>
      <c r="F14" s="70"/>
      <c r="G14" s="84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69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</row>
    <row r="15" spans="1:51" ht="12.75">
      <c r="A15" s="169" t="s">
        <v>85</v>
      </c>
      <c r="B15" s="181" t="s">
        <v>86</v>
      </c>
      <c r="C15" s="208">
        <v>1900</v>
      </c>
      <c r="D15" s="147">
        <v>121321.93</v>
      </c>
      <c r="E15" s="511" t="s">
        <v>830</v>
      </c>
      <c r="F15" s="70"/>
      <c r="G15" s="84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6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</row>
    <row r="16" spans="1:51" ht="12.75">
      <c r="A16" s="169" t="s">
        <v>85</v>
      </c>
      <c r="B16" s="181" t="s">
        <v>87</v>
      </c>
      <c r="C16" s="208">
        <v>1900</v>
      </c>
      <c r="D16" s="147">
        <v>14836</v>
      </c>
      <c r="E16" s="511" t="s">
        <v>830</v>
      </c>
      <c r="F16" s="70"/>
      <c r="G16" s="84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6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</row>
    <row r="17" spans="1:51" ht="12.75">
      <c r="A17" s="169" t="s">
        <v>88</v>
      </c>
      <c r="B17" s="181" t="s">
        <v>89</v>
      </c>
      <c r="C17" s="208">
        <v>1920</v>
      </c>
      <c r="D17" s="147">
        <v>164070.21</v>
      </c>
      <c r="E17" s="511" t="s">
        <v>830</v>
      </c>
      <c r="F17" s="70"/>
      <c r="G17" s="84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69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</row>
    <row r="18" spans="1:51" ht="12.75">
      <c r="A18" s="169" t="s">
        <v>88</v>
      </c>
      <c r="B18" s="181" t="s">
        <v>90</v>
      </c>
      <c r="C18" s="208">
        <v>1986</v>
      </c>
      <c r="D18" s="147">
        <v>282376.28</v>
      </c>
      <c r="E18" s="511" t="s">
        <v>830</v>
      </c>
      <c r="F18" s="70"/>
      <c r="G18" s="84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6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</row>
    <row r="19" spans="1:51" ht="12.75">
      <c r="A19" s="169" t="s">
        <v>831</v>
      </c>
      <c r="B19" s="181" t="s">
        <v>91</v>
      </c>
      <c r="C19" s="208">
        <v>2000</v>
      </c>
      <c r="D19" s="147">
        <v>256659.75</v>
      </c>
      <c r="E19" s="511" t="s">
        <v>830</v>
      </c>
      <c r="F19" s="70"/>
      <c r="G19" s="84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6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</row>
    <row r="20" spans="1:51" ht="12.75">
      <c r="A20" s="169" t="s">
        <v>76</v>
      </c>
      <c r="B20" s="181" t="s">
        <v>92</v>
      </c>
      <c r="C20" s="208">
        <v>1998</v>
      </c>
      <c r="D20" s="147">
        <v>98832.5</v>
      </c>
      <c r="E20" s="511" t="s">
        <v>830</v>
      </c>
      <c r="F20" s="70"/>
      <c r="G20" s="84"/>
      <c r="H20" s="84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6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</row>
    <row r="21" spans="1:51" ht="12.75">
      <c r="A21" s="169" t="s">
        <v>832</v>
      </c>
      <c r="B21" s="181" t="s">
        <v>87</v>
      </c>
      <c r="C21" s="208">
        <v>1960</v>
      </c>
      <c r="D21" s="147">
        <v>30301.71</v>
      </c>
      <c r="E21" s="511" t="s">
        <v>830</v>
      </c>
      <c r="F21" s="70"/>
      <c r="G21" s="84"/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69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</row>
    <row r="22" spans="1:51" ht="31.5">
      <c r="A22" s="169" t="s">
        <v>93</v>
      </c>
      <c r="B22" s="181" t="s">
        <v>833</v>
      </c>
      <c r="C22" s="208"/>
      <c r="D22" s="512">
        <v>172992.74</v>
      </c>
      <c r="E22" s="511" t="s">
        <v>830</v>
      </c>
      <c r="F22" s="72"/>
      <c r="G22" s="84"/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69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</row>
    <row r="23" spans="1:51" ht="12.75">
      <c r="A23" s="169" t="s">
        <v>94</v>
      </c>
      <c r="B23" s="181"/>
      <c r="C23" s="208"/>
      <c r="D23" s="512">
        <v>17458.2</v>
      </c>
      <c r="E23" s="511" t="s">
        <v>830</v>
      </c>
      <c r="F23" s="72"/>
      <c r="G23" s="84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69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</row>
    <row r="24" spans="1:51" ht="12.75">
      <c r="A24" s="169" t="s">
        <v>95</v>
      </c>
      <c r="B24" s="181" t="s">
        <v>96</v>
      </c>
      <c r="C24" s="208"/>
      <c r="D24" s="512">
        <v>19069.94</v>
      </c>
      <c r="E24" s="511" t="s">
        <v>830</v>
      </c>
      <c r="F24" s="72"/>
      <c r="G24" s="84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6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</row>
    <row r="25" spans="1:51" ht="12.75">
      <c r="A25" s="169" t="s">
        <v>685</v>
      </c>
      <c r="B25" s="181" t="s">
        <v>92</v>
      </c>
      <c r="C25" s="208"/>
      <c r="D25" s="512">
        <v>21668.48</v>
      </c>
      <c r="E25" s="511" t="s">
        <v>830</v>
      </c>
      <c r="F25" s="72"/>
      <c r="G25" s="84"/>
      <c r="H25" s="84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69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</row>
    <row r="26" spans="1:51" ht="12.75">
      <c r="A26" s="169" t="s">
        <v>834</v>
      </c>
      <c r="B26" s="181" t="s">
        <v>97</v>
      </c>
      <c r="C26" s="208"/>
      <c r="D26" s="512">
        <v>10279.48</v>
      </c>
      <c r="E26" s="511" t="s">
        <v>830</v>
      </c>
      <c r="F26" s="72"/>
      <c r="G26" s="84"/>
      <c r="H26" s="84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6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</row>
    <row r="27" spans="1:51" ht="12.75">
      <c r="A27" s="169" t="s">
        <v>834</v>
      </c>
      <c r="B27" s="181" t="s">
        <v>98</v>
      </c>
      <c r="C27" s="208"/>
      <c r="D27" s="512">
        <v>10453.72</v>
      </c>
      <c r="E27" s="511" t="s">
        <v>830</v>
      </c>
      <c r="F27" s="72"/>
      <c r="G27" s="84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6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</row>
    <row r="28" spans="1:51" ht="12.75">
      <c r="A28" s="169" t="s">
        <v>410</v>
      </c>
      <c r="B28" s="181" t="s">
        <v>87</v>
      </c>
      <c r="C28" s="208"/>
      <c r="D28" s="512">
        <v>611.32</v>
      </c>
      <c r="E28" s="511" t="s">
        <v>830</v>
      </c>
      <c r="F28" s="72"/>
      <c r="G28" s="84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6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</row>
    <row r="29" spans="1:51" ht="12.75">
      <c r="A29" s="169" t="s">
        <v>410</v>
      </c>
      <c r="B29" s="181" t="s">
        <v>99</v>
      </c>
      <c r="C29" s="208"/>
      <c r="D29" s="512">
        <v>611.32</v>
      </c>
      <c r="E29" s="511" t="s">
        <v>830</v>
      </c>
      <c r="F29" s="72"/>
      <c r="G29" s="84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6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</row>
    <row r="30" spans="1:51" ht="12.75">
      <c r="A30" s="169" t="s">
        <v>410</v>
      </c>
      <c r="B30" s="181" t="s">
        <v>100</v>
      </c>
      <c r="C30" s="208"/>
      <c r="D30" s="512">
        <v>611.32</v>
      </c>
      <c r="E30" s="511" t="s">
        <v>830</v>
      </c>
      <c r="F30" s="72"/>
      <c r="G30" s="84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6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</row>
    <row r="31" spans="1:51" ht="12.75">
      <c r="A31" s="169" t="s">
        <v>410</v>
      </c>
      <c r="B31" s="181" t="s">
        <v>100</v>
      </c>
      <c r="C31" s="208"/>
      <c r="D31" s="512">
        <v>611.32</v>
      </c>
      <c r="E31" s="511" t="s">
        <v>830</v>
      </c>
      <c r="F31" s="72"/>
      <c r="G31" s="84"/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69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</row>
    <row r="32" spans="1:51" ht="12.75">
      <c r="A32" s="169" t="s">
        <v>410</v>
      </c>
      <c r="B32" s="181" t="s">
        <v>101</v>
      </c>
      <c r="C32" s="208"/>
      <c r="D32" s="512">
        <v>611.32</v>
      </c>
      <c r="E32" s="511" t="s">
        <v>830</v>
      </c>
      <c r="F32" s="72"/>
      <c r="G32" s="84"/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6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</row>
    <row r="33" spans="1:51" ht="12.75">
      <c r="A33" s="169" t="s">
        <v>410</v>
      </c>
      <c r="B33" s="181" t="s">
        <v>102</v>
      </c>
      <c r="C33" s="208"/>
      <c r="D33" s="512">
        <v>611.32</v>
      </c>
      <c r="E33" s="511" t="s">
        <v>830</v>
      </c>
      <c r="F33" s="72"/>
      <c r="G33" s="84"/>
      <c r="H33" s="84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69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</row>
    <row r="34" spans="1:51" ht="12.75">
      <c r="A34" s="169" t="s">
        <v>410</v>
      </c>
      <c r="B34" s="181" t="s">
        <v>92</v>
      </c>
      <c r="C34" s="208"/>
      <c r="D34" s="512">
        <v>611.32</v>
      </c>
      <c r="E34" s="511" t="s">
        <v>830</v>
      </c>
      <c r="F34" s="72"/>
      <c r="G34" s="84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69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</row>
    <row r="35" spans="1:51" ht="12.75">
      <c r="A35" s="169" t="s">
        <v>410</v>
      </c>
      <c r="B35" s="181" t="s">
        <v>103</v>
      </c>
      <c r="C35" s="208"/>
      <c r="D35" s="512">
        <v>611.32</v>
      </c>
      <c r="E35" s="511" t="s">
        <v>830</v>
      </c>
      <c r="F35" s="72"/>
      <c r="G35" s="84"/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69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</row>
    <row r="36" spans="1:51" ht="12.75">
      <c r="A36" s="169" t="s">
        <v>410</v>
      </c>
      <c r="B36" s="181" t="s">
        <v>97</v>
      </c>
      <c r="C36" s="208"/>
      <c r="D36" s="512">
        <v>611.32</v>
      </c>
      <c r="E36" s="511" t="s">
        <v>830</v>
      </c>
      <c r="F36" s="72"/>
      <c r="G36" s="84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69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</row>
    <row r="37" spans="1:51" ht="12.75">
      <c r="A37" s="169" t="s">
        <v>410</v>
      </c>
      <c r="B37" s="181" t="s">
        <v>104</v>
      </c>
      <c r="C37" s="208"/>
      <c r="D37" s="512">
        <v>611.32</v>
      </c>
      <c r="E37" s="511" t="s">
        <v>830</v>
      </c>
      <c r="F37" s="72"/>
      <c r="G37" s="84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69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1:51" ht="12.75">
      <c r="A38" s="169" t="s">
        <v>410</v>
      </c>
      <c r="B38" s="181" t="s">
        <v>105</v>
      </c>
      <c r="C38" s="208"/>
      <c r="D38" s="512">
        <v>611.32</v>
      </c>
      <c r="E38" s="511" t="s">
        <v>830</v>
      </c>
      <c r="F38" s="72"/>
      <c r="G38" s="84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69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ht="12.75">
      <c r="A39" s="169" t="s">
        <v>410</v>
      </c>
      <c r="B39" s="181" t="s">
        <v>105</v>
      </c>
      <c r="C39" s="208"/>
      <c r="D39" s="512">
        <v>611.32</v>
      </c>
      <c r="E39" s="511" t="s">
        <v>830</v>
      </c>
      <c r="F39" s="72"/>
      <c r="G39" s="84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69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</row>
    <row r="40" spans="1:51" ht="12.75">
      <c r="A40" s="169" t="s">
        <v>410</v>
      </c>
      <c r="B40" s="181" t="s">
        <v>106</v>
      </c>
      <c r="C40" s="208"/>
      <c r="D40" s="512">
        <v>611.32</v>
      </c>
      <c r="E40" s="511" t="s">
        <v>830</v>
      </c>
      <c r="F40" s="72"/>
      <c r="G40" s="84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69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</row>
    <row r="41" spans="1:51" ht="12.75">
      <c r="A41" s="169" t="s">
        <v>410</v>
      </c>
      <c r="B41" s="181" t="s">
        <v>106</v>
      </c>
      <c r="C41" s="208"/>
      <c r="D41" s="512">
        <v>611.32</v>
      </c>
      <c r="E41" s="511" t="s">
        <v>830</v>
      </c>
      <c r="F41" s="72"/>
      <c r="G41" s="84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69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</row>
    <row r="42" spans="1:51" ht="12.75">
      <c r="A42" s="169" t="s">
        <v>410</v>
      </c>
      <c r="B42" s="181" t="s">
        <v>91</v>
      </c>
      <c r="C42" s="208"/>
      <c r="D42" s="512">
        <v>611.33</v>
      </c>
      <c r="E42" s="511" t="s">
        <v>830</v>
      </c>
      <c r="F42" s="72"/>
      <c r="G42" s="84"/>
      <c r="H42" s="8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69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</row>
    <row r="43" spans="1:51" ht="12.75">
      <c r="A43" s="169" t="s">
        <v>410</v>
      </c>
      <c r="B43" s="181" t="s">
        <v>91</v>
      </c>
      <c r="C43" s="208"/>
      <c r="D43" s="512">
        <v>611.33</v>
      </c>
      <c r="E43" s="511" t="s">
        <v>830</v>
      </c>
      <c r="F43" s="72"/>
      <c r="G43" s="84"/>
      <c r="H43" s="84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6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</row>
    <row r="44" spans="1:51" ht="12.75">
      <c r="A44" s="169" t="s">
        <v>410</v>
      </c>
      <c r="B44" s="181" t="s">
        <v>107</v>
      </c>
      <c r="C44" s="208"/>
      <c r="D44" s="512">
        <v>611.33</v>
      </c>
      <c r="E44" s="511" t="s">
        <v>830</v>
      </c>
      <c r="F44" s="72"/>
      <c r="G44" s="84"/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69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</row>
    <row r="45" spans="1:51" ht="12.75">
      <c r="A45" s="169" t="s">
        <v>410</v>
      </c>
      <c r="B45" s="181" t="s">
        <v>108</v>
      </c>
      <c r="C45" s="208"/>
      <c r="D45" s="512">
        <v>611.33</v>
      </c>
      <c r="E45" s="511" t="s">
        <v>830</v>
      </c>
      <c r="F45" s="72"/>
      <c r="G45" s="84"/>
      <c r="H45" s="84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69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</row>
    <row r="46" spans="1:51" ht="12.75">
      <c r="A46" s="169" t="s">
        <v>410</v>
      </c>
      <c r="B46" s="181" t="s">
        <v>109</v>
      </c>
      <c r="C46" s="208"/>
      <c r="D46" s="512">
        <v>611.33</v>
      </c>
      <c r="E46" s="511" t="s">
        <v>830</v>
      </c>
      <c r="F46" s="72"/>
      <c r="G46" s="84"/>
      <c r="H46" s="8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69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</row>
    <row r="47" spans="1:51" ht="12.75">
      <c r="A47" s="169" t="s">
        <v>410</v>
      </c>
      <c r="B47" s="181" t="s">
        <v>110</v>
      </c>
      <c r="C47" s="208"/>
      <c r="D47" s="512">
        <v>611.33</v>
      </c>
      <c r="E47" s="511" t="s">
        <v>830</v>
      </c>
      <c r="F47" s="72"/>
      <c r="G47" s="84"/>
      <c r="H47" s="84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69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</row>
    <row r="48" spans="1:51" ht="12.75">
      <c r="A48" s="169" t="s">
        <v>835</v>
      </c>
      <c r="B48" s="181" t="s">
        <v>116</v>
      </c>
      <c r="C48" s="208"/>
      <c r="D48" s="512">
        <v>15437.97</v>
      </c>
      <c r="E48" s="513" t="s">
        <v>830</v>
      </c>
      <c r="F48" s="72"/>
      <c r="G48" s="84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69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</row>
    <row r="49" spans="1:51" ht="12.75">
      <c r="A49" s="169" t="s">
        <v>836</v>
      </c>
      <c r="B49" s="181" t="s">
        <v>117</v>
      </c>
      <c r="C49" s="208"/>
      <c r="D49" s="512">
        <v>395529.18</v>
      </c>
      <c r="E49" s="511" t="s">
        <v>830</v>
      </c>
      <c r="F49" s="72"/>
      <c r="G49" s="84"/>
      <c r="H49" s="84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69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</row>
    <row r="50" spans="1:51" ht="12.75">
      <c r="A50" s="169" t="s">
        <v>620</v>
      </c>
      <c r="B50" s="181" t="s">
        <v>117</v>
      </c>
      <c r="C50" s="207"/>
      <c r="D50" s="512">
        <v>18921.55</v>
      </c>
      <c r="E50" s="511" t="s">
        <v>830</v>
      </c>
      <c r="F50" s="72"/>
      <c r="G50" s="84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69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</row>
    <row r="51" spans="1:51" ht="12.75">
      <c r="A51" s="169" t="s">
        <v>121</v>
      </c>
      <c r="B51" s="181" t="s">
        <v>122</v>
      </c>
      <c r="C51" s="208"/>
      <c r="D51" s="512">
        <v>5100</v>
      </c>
      <c r="E51" s="511" t="s">
        <v>830</v>
      </c>
      <c r="F51" s="72"/>
      <c r="G51" s="84"/>
      <c r="H51" s="8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69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</row>
    <row r="52" spans="1:51" ht="12.75">
      <c r="A52" s="169" t="s">
        <v>123</v>
      </c>
      <c r="B52" s="181" t="s">
        <v>124</v>
      </c>
      <c r="C52" s="208"/>
      <c r="D52" s="512">
        <v>2800</v>
      </c>
      <c r="E52" s="511" t="s">
        <v>830</v>
      </c>
      <c r="F52" s="72"/>
      <c r="G52" s="84"/>
      <c r="H52" s="84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69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</row>
    <row r="53" spans="1:51" ht="12.75">
      <c r="A53" s="77" t="s">
        <v>37</v>
      </c>
      <c r="B53" s="181" t="s">
        <v>39</v>
      </c>
      <c r="C53" s="243">
        <v>1904</v>
      </c>
      <c r="D53" s="247">
        <v>147500</v>
      </c>
      <c r="E53" s="511" t="s">
        <v>412</v>
      </c>
      <c r="F53" s="169"/>
      <c r="G53" s="84"/>
      <c r="H53" s="84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69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</row>
    <row r="54" spans="1:51" ht="12.75">
      <c r="A54" s="77" t="s">
        <v>37</v>
      </c>
      <c r="B54" s="181" t="s">
        <v>860</v>
      </c>
      <c r="C54" s="243">
        <v>1909</v>
      </c>
      <c r="D54" s="519">
        <v>126000</v>
      </c>
      <c r="E54" s="511" t="s">
        <v>412</v>
      </c>
      <c r="F54" s="169"/>
      <c r="G54" s="84"/>
      <c r="H54" s="84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69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</row>
    <row r="55" spans="1:51" ht="12.75">
      <c r="A55" s="77" t="s">
        <v>37</v>
      </c>
      <c r="B55" s="181" t="s">
        <v>859</v>
      </c>
      <c r="C55" s="243"/>
      <c r="D55" s="519">
        <v>82900</v>
      </c>
      <c r="E55" s="511" t="s">
        <v>412</v>
      </c>
      <c r="F55" s="169"/>
      <c r="G55" s="84"/>
      <c r="H55" s="84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69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51" ht="12.75">
      <c r="A56" s="77" t="s">
        <v>37</v>
      </c>
      <c r="B56" s="181" t="s">
        <v>40</v>
      </c>
      <c r="C56" s="243">
        <v>1880</v>
      </c>
      <c r="D56" s="247">
        <v>167300</v>
      </c>
      <c r="E56" s="511" t="s">
        <v>412</v>
      </c>
      <c r="F56" s="169"/>
      <c r="G56" s="84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69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51" ht="12.75">
      <c r="A57" s="77" t="s">
        <v>37</v>
      </c>
      <c r="B57" s="181" t="s">
        <v>41</v>
      </c>
      <c r="C57" s="243">
        <v>1900</v>
      </c>
      <c r="D57" s="247">
        <v>28000</v>
      </c>
      <c r="E57" s="511" t="s">
        <v>412</v>
      </c>
      <c r="F57" s="169"/>
      <c r="G57" s="84"/>
      <c r="H57" s="84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69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</row>
    <row r="58" spans="1:51" ht="12.75">
      <c r="A58" s="77" t="s">
        <v>37</v>
      </c>
      <c r="B58" s="181" t="s">
        <v>42</v>
      </c>
      <c r="C58" s="243">
        <v>1900</v>
      </c>
      <c r="D58" s="247">
        <v>59000</v>
      </c>
      <c r="E58" s="511" t="s">
        <v>412</v>
      </c>
      <c r="F58" s="169"/>
      <c r="G58" s="84"/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69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51" ht="12.75">
      <c r="A59" s="77" t="s">
        <v>37</v>
      </c>
      <c r="B59" s="181" t="s">
        <v>43</v>
      </c>
      <c r="C59" s="243">
        <v>1896</v>
      </c>
      <c r="D59" s="247">
        <v>171310</v>
      </c>
      <c r="E59" s="511" t="s">
        <v>412</v>
      </c>
      <c r="F59" s="169"/>
      <c r="G59" s="84"/>
      <c r="H59" s="84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69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</row>
    <row r="60" spans="1:51" ht="12.75">
      <c r="A60" s="77" t="s">
        <v>37</v>
      </c>
      <c r="B60" s="181" t="s">
        <v>44</v>
      </c>
      <c r="C60" s="243">
        <v>1903</v>
      </c>
      <c r="D60" s="247">
        <v>70060</v>
      </c>
      <c r="E60" s="511" t="s">
        <v>412</v>
      </c>
      <c r="F60" s="169"/>
      <c r="G60" s="84"/>
      <c r="H60" s="84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69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</row>
    <row r="61" spans="1:51" ht="12.75">
      <c r="A61" s="77" t="s">
        <v>37</v>
      </c>
      <c r="B61" s="181" t="s">
        <v>45</v>
      </c>
      <c r="C61" s="243">
        <v>1897</v>
      </c>
      <c r="D61" s="247">
        <v>127100</v>
      </c>
      <c r="E61" s="511" t="s">
        <v>412</v>
      </c>
      <c r="F61" s="169"/>
      <c r="G61" s="84"/>
      <c r="H61" s="84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69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</row>
    <row r="62" spans="1:51" ht="12.75">
      <c r="A62" s="77" t="s">
        <v>37</v>
      </c>
      <c r="B62" s="181" t="s">
        <v>46</v>
      </c>
      <c r="C62" s="243">
        <v>1900</v>
      </c>
      <c r="D62" s="247">
        <v>78000</v>
      </c>
      <c r="E62" s="511" t="s">
        <v>412</v>
      </c>
      <c r="F62" s="169"/>
      <c r="G62" s="84"/>
      <c r="H62" s="84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69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</row>
    <row r="63" spans="1:51" ht="12.75">
      <c r="A63" s="77" t="s">
        <v>37</v>
      </c>
      <c r="B63" s="181" t="s">
        <v>47</v>
      </c>
      <c r="C63" s="243">
        <v>1868</v>
      </c>
      <c r="D63" s="247">
        <v>222270</v>
      </c>
      <c r="E63" s="511" t="s">
        <v>412</v>
      </c>
      <c r="F63" s="169"/>
      <c r="G63" s="84"/>
      <c r="H63" s="84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69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</row>
    <row r="64" spans="1:51" ht="12.75">
      <c r="A64" s="77" t="s">
        <v>37</v>
      </c>
      <c r="B64" s="181" t="s">
        <v>48</v>
      </c>
      <c r="C64" s="243">
        <v>1865</v>
      </c>
      <c r="D64" s="247">
        <v>87280</v>
      </c>
      <c r="E64" s="511" t="s">
        <v>412</v>
      </c>
      <c r="F64" s="169"/>
      <c r="G64" s="84"/>
      <c r="H64" s="84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69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</row>
    <row r="65" spans="1:51" ht="12.75">
      <c r="A65" s="169" t="s">
        <v>37</v>
      </c>
      <c r="B65" s="181" t="s">
        <v>132</v>
      </c>
      <c r="C65" s="243">
        <v>1892</v>
      </c>
      <c r="D65" s="147">
        <v>21000</v>
      </c>
      <c r="E65" s="511" t="s">
        <v>412</v>
      </c>
      <c r="F65" s="70"/>
      <c r="G65" s="84"/>
      <c r="H65" s="8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69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</row>
    <row r="66" spans="1:51" ht="12.75">
      <c r="A66" s="169" t="s">
        <v>37</v>
      </c>
      <c r="B66" s="181" t="s">
        <v>49</v>
      </c>
      <c r="C66" s="208">
        <v>1882</v>
      </c>
      <c r="D66" s="147">
        <v>84040</v>
      </c>
      <c r="E66" s="511" t="s">
        <v>412</v>
      </c>
      <c r="F66" s="70"/>
      <c r="G66" s="84"/>
      <c r="H66" s="84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69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</row>
    <row r="67" spans="1:51" ht="12.75">
      <c r="A67" s="169" t="s">
        <v>37</v>
      </c>
      <c r="B67" s="181" t="s">
        <v>50</v>
      </c>
      <c r="C67" s="208">
        <v>1901</v>
      </c>
      <c r="D67" s="147">
        <v>20360</v>
      </c>
      <c r="E67" s="511" t="s">
        <v>412</v>
      </c>
      <c r="F67" s="70"/>
      <c r="G67" s="84"/>
      <c r="H67" s="84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69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</row>
    <row r="68" spans="1:51" ht="12.75">
      <c r="A68" s="169" t="s">
        <v>37</v>
      </c>
      <c r="B68" s="181" t="s">
        <v>51</v>
      </c>
      <c r="C68" s="208">
        <v>1904</v>
      </c>
      <c r="D68" s="147">
        <v>66500</v>
      </c>
      <c r="E68" s="511" t="s">
        <v>412</v>
      </c>
      <c r="F68" s="70"/>
      <c r="G68" s="84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69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</row>
    <row r="69" spans="1:51" ht="12.75">
      <c r="A69" s="169" t="s">
        <v>37</v>
      </c>
      <c r="B69" s="181" t="s">
        <v>52</v>
      </c>
      <c r="C69" s="208">
        <v>1900</v>
      </c>
      <c r="D69" s="147">
        <v>347000</v>
      </c>
      <c r="E69" s="511" t="s">
        <v>412</v>
      </c>
      <c r="F69" s="70"/>
      <c r="G69" s="84"/>
      <c r="H69" s="84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69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</row>
    <row r="70" spans="1:51" ht="12.75">
      <c r="A70" s="169" t="s">
        <v>55</v>
      </c>
      <c r="B70" s="181" t="s">
        <v>837</v>
      </c>
      <c r="C70" s="208">
        <v>1996</v>
      </c>
      <c r="D70" s="520">
        <v>219200</v>
      </c>
      <c r="E70" s="548" t="s">
        <v>412</v>
      </c>
      <c r="F70" s="70"/>
      <c r="G70" s="84"/>
      <c r="H70" s="84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69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</row>
    <row r="71" spans="1:51" ht="12.75">
      <c r="A71" s="169" t="s">
        <v>55</v>
      </c>
      <c r="B71" s="181" t="s">
        <v>838</v>
      </c>
      <c r="C71" s="208">
        <v>1973</v>
      </c>
      <c r="D71" s="520">
        <v>753700</v>
      </c>
      <c r="E71" s="549"/>
      <c r="F71" s="70"/>
      <c r="G71" s="84"/>
      <c r="H71" s="84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69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</row>
    <row r="72" spans="1:51" ht="12.75">
      <c r="A72" s="169" t="s">
        <v>37</v>
      </c>
      <c r="B72" s="181" t="s">
        <v>54</v>
      </c>
      <c r="C72" s="208">
        <v>1900</v>
      </c>
      <c r="D72" s="134">
        <v>227450</v>
      </c>
      <c r="E72" s="511" t="s">
        <v>412</v>
      </c>
      <c r="F72" s="70"/>
      <c r="G72" s="84"/>
      <c r="H72" s="84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69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</row>
    <row r="73" spans="1:51" ht="12.75">
      <c r="A73" s="169" t="s">
        <v>37</v>
      </c>
      <c r="B73" s="181" t="s">
        <v>58</v>
      </c>
      <c r="C73" s="208">
        <v>1985</v>
      </c>
      <c r="D73" s="147">
        <v>90190</v>
      </c>
      <c r="E73" s="511" t="s">
        <v>412</v>
      </c>
      <c r="F73" s="70"/>
      <c r="G73" s="84"/>
      <c r="H73" s="84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69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</row>
    <row r="74" spans="1:51" ht="12.75">
      <c r="A74" s="169" t="s">
        <v>37</v>
      </c>
      <c r="B74" s="181" t="s">
        <v>59</v>
      </c>
      <c r="C74" s="208">
        <v>1984</v>
      </c>
      <c r="D74" s="147">
        <v>319860</v>
      </c>
      <c r="E74" s="511" t="s">
        <v>412</v>
      </c>
      <c r="F74" s="70"/>
      <c r="G74" s="84"/>
      <c r="H74" s="84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69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</row>
    <row r="75" spans="1:51" ht="12.75">
      <c r="A75" s="169" t="s">
        <v>37</v>
      </c>
      <c r="B75" s="181" t="s">
        <v>839</v>
      </c>
      <c r="C75" s="208">
        <v>1900</v>
      </c>
      <c r="D75" s="147">
        <v>67000</v>
      </c>
      <c r="E75" s="511" t="s">
        <v>412</v>
      </c>
      <c r="F75" s="70"/>
      <c r="G75" s="84"/>
      <c r="H75" s="84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69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</row>
    <row r="76" spans="1:51" ht="12.75">
      <c r="A76" s="169" t="s">
        <v>37</v>
      </c>
      <c r="B76" s="181" t="s">
        <v>60</v>
      </c>
      <c r="C76" s="208">
        <v>1900</v>
      </c>
      <c r="D76" s="147">
        <v>42000</v>
      </c>
      <c r="E76" s="511" t="s">
        <v>412</v>
      </c>
      <c r="F76" s="70"/>
      <c r="G76" s="84"/>
      <c r="H76" s="84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69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</row>
    <row r="77" spans="1:51" ht="12.75">
      <c r="A77" s="169" t="s">
        <v>37</v>
      </c>
      <c r="B77" s="181" t="s">
        <v>133</v>
      </c>
      <c r="C77" s="208">
        <v>1900</v>
      </c>
      <c r="D77" s="147">
        <v>33210</v>
      </c>
      <c r="E77" s="511" t="s">
        <v>412</v>
      </c>
      <c r="F77" s="70"/>
      <c r="G77" s="84"/>
      <c r="H77" s="84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69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</row>
    <row r="78" spans="1:51" ht="12.75">
      <c r="A78" s="169" t="s">
        <v>37</v>
      </c>
      <c r="B78" s="181" t="s">
        <v>840</v>
      </c>
      <c r="C78" s="208">
        <v>1955</v>
      </c>
      <c r="D78" s="147">
        <v>87462</v>
      </c>
      <c r="E78" s="511" t="s">
        <v>412</v>
      </c>
      <c r="F78" s="70"/>
      <c r="G78" s="84"/>
      <c r="H78" s="84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69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</row>
    <row r="79" spans="1:51" ht="12.75">
      <c r="A79" s="169" t="s">
        <v>37</v>
      </c>
      <c r="B79" s="181" t="s">
        <v>413</v>
      </c>
      <c r="C79" s="208">
        <v>1960</v>
      </c>
      <c r="D79" s="147">
        <v>246000</v>
      </c>
      <c r="E79" s="511" t="s">
        <v>412</v>
      </c>
      <c r="F79" s="70"/>
      <c r="G79" s="84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69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</row>
    <row r="80" spans="1:51" ht="12.75">
      <c r="A80" s="169" t="s">
        <v>37</v>
      </c>
      <c r="B80" s="181" t="s">
        <v>62</v>
      </c>
      <c r="C80" s="208">
        <v>1960</v>
      </c>
      <c r="D80" s="147">
        <v>201450</v>
      </c>
      <c r="E80" s="511" t="s">
        <v>412</v>
      </c>
      <c r="F80" s="70"/>
      <c r="G80" s="84"/>
      <c r="H80" s="84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69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</row>
    <row r="81" spans="1:51" ht="12.75">
      <c r="A81" s="169" t="s">
        <v>37</v>
      </c>
      <c r="B81" s="181" t="s">
        <v>61</v>
      </c>
      <c r="C81" s="208">
        <v>1900</v>
      </c>
      <c r="D81" s="147">
        <v>176800</v>
      </c>
      <c r="E81" s="511" t="s">
        <v>412</v>
      </c>
      <c r="F81" s="70"/>
      <c r="G81" s="84"/>
      <c r="H81" s="84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69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</row>
    <row r="82" spans="1:51" ht="12.75">
      <c r="A82" s="169" t="s">
        <v>37</v>
      </c>
      <c r="B82" s="181" t="s">
        <v>63</v>
      </c>
      <c r="C82" s="208">
        <v>1900</v>
      </c>
      <c r="D82" s="147">
        <v>75090</v>
      </c>
      <c r="E82" s="511" t="s">
        <v>412</v>
      </c>
      <c r="F82" s="70"/>
      <c r="G82" s="84"/>
      <c r="H82" s="84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69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</row>
    <row r="83" spans="1:51" ht="12.75">
      <c r="A83" s="169" t="s">
        <v>37</v>
      </c>
      <c r="B83" s="181" t="s">
        <v>862</v>
      </c>
      <c r="C83" s="208">
        <v>1900</v>
      </c>
      <c r="D83" s="519">
        <v>33270</v>
      </c>
      <c r="E83" s="511" t="s">
        <v>412</v>
      </c>
      <c r="F83" s="70"/>
      <c r="G83" s="84"/>
      <c r="H83" s="84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69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</row>
    <row r="84" spans="1:51" ht="12.75">
      <c r="A84" s="169" t="s">
        <v>37</v>
      </c>
      <c r="B84" s="181" t="s">
        <v>863</v>
      </c>
      <c r="C84" s="208" t="s">
        <v>861</v>
      </c>
      <c r="D84" s="519">
        <v>250340</v>
      </c>
      <c r="E84" s="511" t="s">
        <v>412</v>
      </c>
      <c r="F84" s="70"/>
      <c r="G84" s="84"/>
      <c r="H84" s="84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69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</row>
    <row r="85" spans="1:51" ht="12.75">
      <c r="A85" s="169" t="s">
        <v>37</v>
      </c>
      <c r="B85" s="181" t="s">
        <v>841</v>
      </c>
      <c r="C85" s="208">
        <v>1900</v>
      </c>
      <c r="D85" s="147">
        <v>35350</v>
      </c>
      <c r="E85" s="511" t="s">
        <v>412</v>
      </c>
      <c r="F85" s="70"/>
      <c r="G85" s="84"/>
      <c r="H85" s="84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69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</row>
    <row r="86" spans="1:51" ht="12.75">
      <c r="A86" s="169" t="s">
        <v>37</v>
      </c>
      <c r="B86" s="181" t="s">
        <v>64</v>
      </c>
      <c r="C86" s="208">
        <v>1973</v>
      </c>
      <c r="D86" s="147">
        <v>91180</v>
      </c>
      <c r="E86" s="511" t="s">
        <v>412</v>
      </c>
      <c r="F86" s="70"/>
      <c r="G86" s="84"/>
      <c r="H86" s="84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69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</row>
    <row r="87" spans="1:51" ht="12.75">
      <c r="A87" s="169" t="s">
        <v>37</v>
      </c>
      <c r="B87" s="181" t="s">
        <v>865</v>
      </c>
      <c r="C87" s="208">
        <v>1900</v>
      </c>
      <c r="D87" s="519">
        <v>155260</v>
      </c>
      <c r="E87" s="511" t="s">
        <v>412</v>
      </c>
      <c r="F87" s="70"/>
      <c r="G87" s="84"/>
      <c r="H87" s="84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69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</row>
    <row r="88" spans="1:51" ht="12.75">
      <c r="A88" s="169" t="s">
        <v>37</v>
      </c>
      <c r="B88" s="181" t="s">
        <v>864</v>
      </c>
      <c r="C88" s="208"/>
      <c r="D88" s="247">
        <v>163450</v>
      </c>
      <c r="E88" s="511" t="s">
        <v>412</v>
      </c>
      <c r="F88" s="70"/>
      <c r="G88" s="84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69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</row>
    <row r="89" spans="1:51" ht="12.75">
      <c r="A89" s="169" t="s">
        <v>37</v>
      </c>
      <c r="B89" s="181" t="s">
        <v>414</v>
      </c>
      <c r="C89" s="208">
        <v>1900</v>
      </c>
      <c r="D89" s="147">
        <v>74260</v>
      </c>
      <c r="E89" s="511" t="s">
        <v>412</v>
      </c>
      <c r="F89" s="70"/>
      <c r="G89" s="84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69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</row>
    <row r="90" spans="1:51" ht="12.75">
      <c r="A90" s="169" t="s">
        <v>37</v>
      </c>
      <c r="B90" s="181" t="s">
        <v>65</v>
      </c>
      <c r="C90" s="208">
        <v>1900</v>
      </c>
      <c r="D90" s="147">
        <v>47510</v>
      </c>
      <c r="E90" s="511" t="s">
        <v>412</v>
      </c>
      <c r="F90" s="70"/>
      <c r="G90" s="84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69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</row>
    <row r="91" spans="1:51" ht="12.75">
      <c r="A91" s="169" t="s">
        <v>37</v>
      </c>
      <c r="B91" s="514" t="s">
        <v>867</v>
      </c>
      <c r="C91" s="208">
        <v>1900</v>
      </c>
      <c r="D91" s="247">
        <v>128750</v>
      </c>
      <c r="E91" s="511" t="s">
        <v>412</v>
      </c>
      <c r="F91" s="70"/>
      <c r="G91" s="84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69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</row>
    <row r="92" spans="1:51" ht="12.75">
      <c r="A92" s="169" t="s">
        <v>37</v>
      </c>
      <c r="B92" s="514" t="s">
        <v>866</v>
      </c>
      <c r="C92" s="208"/>
      <c r="D92" s="247">
        <v>39820</v>
      </c>
      <c r="E92" s="511" t="s">
        <v>412</v>
      </c>
      <c r="F92" s="70"/>
      <c r="G92" s="84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69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</row>
    <row r="93" spans="1:51" ht="12.75">
      <c r="A93" s="169" t="s">
        <v>37</v>
      </c>
      <c r="B93" s="181" t="s">
        <v>66</v>
      </c>
      <c r="C93" s="208">
        <v>1900</v>
      </c>
      <c r="D93" s="147">
        <v>107400</v>
      </c>
      <c r="E93" s="511" t="s">
        <v>412</v>
      </c>
      <c r="F93" s="70"/>
      <c r="G93" s="84"/>
      <c r="H93" s="84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69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</row>
    <row r="94" spans="1:51" ht="12.75">
      <c r="A94" s="169" t="s">
        <v>37</v>
      </c>
      <c r="B94" s="181" t="s">
        <v>67</v>
      </c>
      <c r="C94" s="208">
        <v>1900</v>
      </c>
      <c r="D94" s="147">
        <v>67800</v>
      </c>
      <c r="E94" s="511" t="s">
        <v>412</v>
      </c>
      <c r="F94" s="70"/>
      <c r="G94" s="84"/>
      <c r="H94" s="8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69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</row>
    <row r="95" spans="1:51" ht="12.75">
      <c r="A95" s="169" t="s">
        <v>37</v>
      </c>
      <c r="B95" s="515" t="s">
        <v>869</v>
      </c>
      <c r="C95" s="208">
        <v>1900</v>
      </c>
      <c r="D95" s="519">
        <v>167100</v>
      </c>
      <c r="E95" s="511" t="s">
        <v>412</v>
      </c>
      <c r="F95" s="70"/>
      <c r="G95" s="84"/>
      <c r="H95" s="84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69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</row>
    <row r="96" spans="1:51" ht="12.75">
      <c r="A96" s="169" t="s">
        <v>37</v>
      </c>
      <c r="B96" s="181" t="s">
        <v>868</v>
      </c>
      <c r="C96" s="208">
        <v>1900</v>
      </c>
      <c r="D96" s="247">
        <v>149000</v>
      </c>
      <c r="E96" s="511" t="s">
        <v>412</v>
      </c>
      <c r="F96" s="70"/>
      <c r="G96" s="84"/>
      <c r="H96" s="84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69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</row>
    <row r="97" spans="1:51" ht="12.75">
      <c r="A97" s="169" t="s">
        <v>37</v>
      </c>
      <c r="B97" s="181" t="s">
        <v>68</v>
      </c>
      <c r="C97" s="208">
        <v>1900</v>
      </c>
      <c r="D97" s="147">
        <v>116800</v>
      </c>
      <c r="E97" s="511" t="s">
        <v>412</v>
      </c>
      <c r="F97" s="70"/>
      <c r="G97" s="84"/>
      <c r="H97" s="84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69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</row>
    <row r="98" spans="1:51" ht="12.75">
      <c r="A98" s="169" t="s">
        <v>37</v>
      </c>
      <c r="B98" s="181" t="s">
        <v>69</v>
      </c>
      <c r="C98" s="208">
        <v>1900</v>
      </c>
      <c r="D98" s="516">
        <v>79000</v>
      </c>
      <c r="E98" s="511" t="s">
        <v>412</v>
      </c>
      <c r="F98" s="70"/>
      <c r="G98" s="84"/>
      <c r="H98" s="84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69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</row>
    <row r="99" spans="1:51" ht="21">
      <c r="A99" s="169" t="s">
        <v>411</v>
      </c>
      <c r="B99" s="181" t="s">
        <v>842</v>
      </c>
      <c r="C99" s="208">
        <v>1960</v>
      </c>
      <c r="D99" s="512">
        <v>85920</v>
      </c>
      <c r="E99" s="511" t="s">
        <v>412</v>
      </c>
      <c r="F99" s="70"/>
      <c r="G99" s="84"/>
      <c r="H99" s="84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69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</row>
    <row r="100" spans="1:51" ht="12.75">
      <c r="A100" s="169" t="s">
        <v>37</v>
      </c>
      <c r="B100" s="181" t="s">
        <v>870</v>
      </c>
      <c r="C100" s="208" t="s">
        <v>871</v>
      </c>
      <c r="D100" s="512">
        <v>329290</v>
      </c>
      <c r="E100" s="511" t="s">
        <v>412</v>
      </c>
      <c r="F100" s="70"/>
      <c r="G100" s="84"/>
      <c r="H100" s="84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69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</row>
    <row r="101" spans="1:51" ht="12.75">
      <c r="A101" s="169" t="s">
        <v>71</v>
      </c>
      <c r="B101" s="37" t="s">
        <v>72</v>
      </c>
      <c r="C101" s="208">
        <v>1995</v>
      </c>
      <c r="D101" s="516">
        <v>244420</v>
      </c>
      <c r="E101" s="511" t="s">
        <v>412</v>
      </c>
      <c r="F101" s="70"/>
      <c r="G101" s="84"/>
      <c r="H101" s="84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69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</row>
    <row r="102" spans="1:51" ht="12.75">
      <c r="A102" s="169" t="s">
        <v>79</v>
      </c>
      <c r="B102" s="37" t="s">
        <v>80</v>
      </c>
      <c r="C102" s="208">
        <v>1960</v>
      </c>
      <c r="D102" s="516">
        <v>51000</v>
      </c>
      <c r="E102" s="511" t="s">
        <v>412</v>
      </c>
      <c r="F102" s="70"/>
      <c r="G102" s="84"/>
      <c r="H102" s="84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69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</row>
    <row r="103" spans="1:51" ht="12.75">
      <c r="A103" s="169" t="s">
        <v>119</v>
      </c>
      <c r="B103" s="37" t="s">
        <v>415</v>
      </c>
      <c r="C103" s="207"/>
      <c r="D103" s="512">
        <v>21385.77</v>
      </c>
      <c r="E103" s="511" t="s">
        <v>830</v>
      </c>
      <c r="F103" s="72"/>
      <c r="G103" s="84"/>
      <c r="H103" s="84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69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</row>
    <row r="104" spans="1:51" ht="12.75">
      <c r="A104" s="169" t="s">
        <v>843</v>
      </c>
      <c r="B104" s="181" t="s">
        <v>844</v>
      </c>
      <c r="C104" s="362"/>
      <c r="D104" s="516">
        <v>530000</v>
      </c>
      <c r="E104" s="511" t="s">
        <v>412</v>
      </c>
      <c r="F104" s="72"/>
      <c r="G104" s="84"/>
      <c r="H104" s="84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69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</row>
    <row r="105" spans="1:51" ht="12.75">
      <c r="A105" s="550" t="s">
        <v>417</v>
      </c>
      <c r="B105" s="552" t="s">
        <v>845</v>
      </c>
      <c r="C105" s="554"/>
      <c r="D105" s="521">
        <v>153300</v>
      </c>
      <c r="E105" s="548" t="s">
        <v>412</v>
      </c>
      <c r="F105" s="72"/>
      <c r="G105" s="84"/>
      <c r="H105" s="84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69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</row>
    <row r="106" spans="1:51" ht="12.75">
      <c r="A106" s="551"/>
      <c r="B106" s="553"/>
      <c r="C106" s="555"/>
      <c r="D106" s="512">
        <v>234200</v>
      </c>
      <c r="E106" s="556"/>
      <c r="F106" s="72"/>
      <c r="G106" s="84"/>
      <c r="H106" s="84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69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</row>
    <row r="107" spans="1:51" ht="12.75">
      <c r="A107" s="169" t="s">
        <v>418</v>
      </c>
      <c r="B107" s="20" t="s">
        <v>416</v>
      </c>
      <c r="C107" s="362"/>
      <c r="D107" s="517">
        <v>15000</v>
      </c>
      <c r="E107" s="511" t="s">
        <v>830</v>
      </c>
      <c r="F107" s="72"/>
      <c r="G107" s="84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69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</row>
    <row r="108" spans="1:51" ht="12.75">
      <c r="A108" s="169" t="s">
        <v>846</v>
      </c>
      <c r="B108" s="20" t="s">
        <v>847</v>
      </c>
      <c r="C108" s="362"/>
      <c r="D108" s="517">
        <v>253389.64</v>
      </c>
      <c r="E108" s="511" t="s">
        <v>830</v>
      </c>
      <c r="F108" s="72"/>
      <c r="G108" s="84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69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</row>
    <row r="109" spans="1:51" ht="12.75">
      <c r="A109" s="169" t="s">
        <v>848</v>
      </c>
      <c r="B109" s="20" t="s">
        <v>100</v>
      </c>
      <c r="C109" s="362"/>
      <c r="D109" s="517">
        <v>119042.29</v>
      </c>
      <c r="E109" s="511" t="s">
        <v>830</v>
      </c>
      <c r="F109" s="72"/>
      <c r="G109" s="84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69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</row>
    <row r="110" spans="1:51" ht="12.75">
      <c r="A110" s="169" t="s">
        <v>849</v>
      </c>
      <c r="B110" s="20" t="s">
        <v>96</v>
      </c>
      <c r="C110" s="362" t="s">
        <v>542</v>
      </c>
      <c r="D110" s="517">
        <v>48327.31</v>
      </c>
      <c r="E110" s="511" t="s">
        <v>830</v>
      </c>
      <c r="F110" s="72"/>
      <c r="G110" s="84"/>
      <c r="H110" s="84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69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</row>
    <row r="111" spans="1:51" ht="12.75">
      <c r="A111" s="169" t="s">
        <v>539</v>
      </c>
      <c r="B111" s="20" t="s">
        <v>96</v>
      </c>
      <c r="C111" s="362" t="s">
        <v>542</v>
      </c>
      <c r="D111" s="517">
        <v>24999.99</v>
      </c>
      <c r="E111" s="511" t="s">
        <v>830</v>
      </c>
      <c r="F111" s="72"/>
      <c r="G111" s="84"/>
      <c r="H111" s="84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69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</row>
    <row r="112" spans="1:51" ht="12.75">
      <c r="A112" s="169" t="s">
        <v>540</v>
      </c>
      <c r="B112" s="20" t="s">
        <v>86</v>
      </c>
      <c r="C112" s="362" t="s">
        <v>543</v>
      </c>
      <c r="D112" s="517">
        <v>21071.61</v>
      </c>
      <c r="E112" s="511" t="s">
        <v>830</v>
      </c>
      <c r="F112" s="72"/>
      <c r="G112" s="84"/>
      <c r="H112" s="84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69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</row>
    <row r="113" spans="1:51" ht="12.75">
      <c r="A113" s="169" t="s">
        <v>541</v>
      </c>
      <c r="B113" s="20" t="s">
        <v>86</v>
      </c>
      <c r="C113" s="362" t="s">
        <v>543</v>
      </c>
      <c r="D113" s="517">
        <v>27608.89</v>
      </c>
      <c r="E113" s="511" t="s">
        <v>830</v>
      </c>
      <c r="F113" s="72"/>
      <c r="G113" s="84"/>
      <c r="H113" s="84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69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</row>
    <row r="114" spans="1:51" ht="12.75">
      <c r="A114" s="169" t="s">
        <v>544</v>
      </c>
      <c r="B114" s="20"/>
      <c r="C114" s="362"/>
      <c r="D114" s="517">
        <v>27608.89</v>
      </c>
      <c r="E114" s="511" t="s">
        <v>830</v>
      </c>
      <c r="F114" s="72"/>
      <c r="G114" s="84"/>
      <c r="H114" s="84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69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</row>
    <row r="115" spans="1:51" ht="12.75">
      <c r="A115" s="169" t="s">
        <v>37</v>
      </c>
      <c r="B115" s="20" t="s">
        <v>850</v>
      </c>
      <c r="C115" s="362"/>
      <c r="D115" s="517">
        <v>246400</v>
      </c>
      <c r="E115" s="511" t="s">
        <v>412</v>
      </c>
      <c r="F115" s="72"/>
      <c r="G115" s="84"/>
      <c r="H115" s="84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69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</row>
    <row r="116" spans="1:51" ht="12.75">
      <c r="A116" s="169" t="s">
        <v>88</v>
      </c>
      <c r="B116" s="20" t="s">
        <v>103</v>
      </c>
      <c r="C116" s="362"/>
      <c r="D116" s="517">
        <v>92113.56</v>
      </c>
      <c r="E116" s="511" t="s">
        <v>830</v>
      </c>
      <c r="F116" s="72"/>
      <c r="G116" s="84"/>
      <c r="H116" s="84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69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</row>
    <row r="117" spans="1:51" ht="12.75">
      <c r="A117" s="169" t="s">
        <v>851</v>
      </c>
      <c r="B117" s="20" t="s">
        <v>852</v>
      </c>
      <c r="C117" s="362"/>
      <c r="D117" s="517">
        <v>41650.9</v>
      </c>
      <c r="E117" s="511" t="s">
        <v>830</v>
      </c>
      <c r="F117" s="72"/>
      <c r="G117" s="84"/>
      <c r="H117" s="84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69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</row>
    <row r="118" spans="1:51" ht="12.75">
      <c r="A118" s="169" t="s">
        <v>853</v>
      </c>
      <c r="B118" s="20" t="s">
        <v>436</v>
      </c>
      <c r="C118" s="362"/>
      <c r="D118" s="517">
        <v>31000</v>
      </c>
      <c r="E118" s="511" t="s">
        <v>830</v>
      </c>
      <c r="F118" s="72"/>
      <c r="G118" s="84"/>
      <c r="H118" s="84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69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</row>
    <row r="119" spans="1:51" ht="12.75">
      <c r="A119" s="169" t="s">
        <v>621</v>
      </c>
      <c r="B119" s="20" t="s">
        <v>436</v>
      </c>
      <c r="C119" s="362"/>
      <c r="D119" s="517">
        <v>31500</v>
      </c>
      <c r="E119" s="511" t="s">
        <v>830</v>
      </c>
      <c r="F119" s="72"/>
      <c r="G119" s="84"/>
      <c r="H119" s="84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69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</row>
    <row r="120" spans="1:51" ht="12.75">
      <c r="A120" s="169" t="s">
        <v>854</v>
      </c>
      <c r="B120" s="20" t="s">
        <v>855</v>
      </c>
      <c r="C120" s="362"/>
      <c r="D120" s="517">
        <v>9235.28</v>
      </c>
      <c r="E120" s="511" t="s">
        <v>830</v>
      </c>
      <c r="F120" s="72"/>
      <c r="G120" s="84"/>
      <c r="H120" s="84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69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</row>
    <row r="121" spans="1:51" ht="12.75">
      <c r="A121" s="169" t="s">
        <v>37</v>
      </c>
      <c r="B121" s="20" t="s">
        <v>856</v>
      </c>
      <c r="C121" s="362"/>
      <c r="D121" s="518">
        <v>43300</v>
      </c>
      <c r="E121" s="511" t="s">
        <v>412</v>
      </c>
      <c r="F121" s="72"/>
      <c r="G121" s="84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69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</row>
    <row r="122" spans="1:51" ht="21">
      <c r="A122" s="77" t="s">
        <v>857</v>
      </c>
      <c r="B122" s="20" t="s">
        <v>858</v>
      </c>
      <c r="C122" s="362" t="s">
        <v>686</v>
      </c>
      <c r="D122" s="517">
        <v>53489.17</v>
      </c>
      <c r="E122" s="511" t="s">
        <v>830</v>
      </c>
      <c r="F122" s="72"/>
      <c r="G122" s="84"/>
      <c r="H122" s="84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69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</row>
    <row r="123" spans="1:51" ht="12.75">
      <c r="A123" s="169"/>
      <c r="B123" s="181"/>
      <c r="C123" s="208"/>
      <c r="D123" s="363" t="s">
        <v>33</v>
      </c>
      <c r="E123" s="257">
        <f>SUM(D5:D122)</f>
        <v>13045167.8</v>
      </c>
      <c r="F123" s="72"/>
      <c r="G123" s="84"/>
      <c r="H123" s="84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69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</row>
    <row r="124" spans="1:51" ht="12.75">
      <c r="A124" s="306" t="s">
        <v>256</v>
      </c>
      <c r="B124" s="248"/>
      <c r="C124" s="210"/>
      <c r="D124" s="249"/>
      <c r="E124" s="256"/>
      <c r="F124" s="353"/>
      <c r="G124" s="84"/>
      <c r="H124" s="84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69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</row>
    <row r="125" spans="1:51" ht="105">
      <c r="A125" s="77" t="s">
        <v>257</v>
      </c>
      <c r="B125" s="181" t="s">
        <v>258</v>
      </c>
      <c r="C125" s="243">
        <v>1994</v>
      </c>
      <c r="D125" s="147">
        <v>918462.88</v>
      </c>
      <c r="E125" s="229"/>
      <c r="F125" s="77" t="s">
        <v>263</v>
      </c>
      <c r="G125" s="84"/>
      <c r="H125" s="84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69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</row>
    <row r="126" spans="1:51" ht="126">
      <c r="A126" s="77" t="s">
        <v>259</v>
      </c>
      <c r="B126" s="181" t="s">
        <v>258</v>
      </c>
      <c r="C126" s="243">
        <v>1998</v>
      </c>
      <c r="D126" s="247">
        <v>1744436.4</v>
      </c>
      <c r="E126" s="135"/>
      <c r="F126" s="77" t="s">
        <v>264</v>
      </c>
      <c r="G126" s="84"/>
      <c r="H126" s="84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69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</row>
    <row r="127" spans="1:51" ht="126">
      <c r="A127" s="77" t="s">
        <v>260</v>
      </c>
      <c r="B127" s="181" t="s">
        <v>258</v>
      </c>
      <c r="C127" s="243">
        <v>1972</v>
      </c>
      <c r="D127" s="247">
        <v>1157002.51</v>
      </c>
      <c r="F127" s="77" t="s">
        <v>265</v>
      </c>
      <c r="G127" s="84"/>
      <c r="H127" s="84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69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</row>
    <row r="128" spans="1:51" ht="63">
      <c r="A128" s="77" t="s">
        <v>260</v>
      </c>
      <c r="B128" s="181" t="s">
        <v>258</v>
      </c>
      <c r="C128" s="243">
        <v>2004</v>
      </c>
      <c r="D128" s="247">
        <v>1387950.27</v>
      </c>
      <c r="E128" s="134"/>
      <c r="F128" s="77" t="s">
        <v>266</v>
      </c>
      <c r="G128" s="84"/>
      <c r="H128" s="84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69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</row>
    <row r="129" spans="1:51" ht="52.5">
      <c r="A129" s="77" t="s">
        <v>261</v>
      </c>
      <c r="B129" s="181" t="s">
        <v>262</v>
      </c>
      <c r="C129" s="243">
        <v>1992</v>
      </c>
      <c r="D129" s="247">
        <f>597526.4+45604.18</f>
        <v>643130.5800000001</v>
      </c>
      <c r="E129" s="225"/>
      <c r="F129" s="77" t="s">
        <v>267</v>
      </c>
      <c r="G129" s="84"/>
      <c r="H129" s="84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69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</row>
    <row r="130" spans="1:51" ht="12.75">
      <c r="A130" s="411" t="s">
        <v>652</v>
      </c>
      <c r="B130" s="236" t="s">
        <v>653</v>
      </c>
      <c r="C130" s="204" t="s">
        <v>646</v>
      </c>
      <c r="D130" s="231">
        <v>9750</v>
      </c>
      <c r="E130" s="225"/>
      <c r="F130" s="411"/>
      <c r="G130" s="84"/>
      <c r="H130" s="84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69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</row>
    <row r="131" spans="1:51" ht="12.75">
      <c r="A131" s="411" t="s">
        <v>727</v>
      </c>
      <c r="B131" s="236" t="s">
        <v>728</v>
      </c>
      <c r="C131" s="204" t="s">
        <v>686</v>
      </c>
      <c r="D131" s="231">
        <v>13000</v>
      </c>
      <c r="E131" s="225"/>
      <c r="F131" s="411"/>
      <c r="G131" s="84"/>
      <c r="H131" s="84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69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</row>
    <row r="132" spans="1:51" ht="12.75">
      <c r="A132" s="411" t="s">
        <v>729</v>
      </c>
      <c r="B132" s="236" t="s">
        <v>728</v>
      </c>
      <c r="C132" s="204" t="s">
        <v>686</v>
      </c>
      <c r="D132" s="231">
        <v>4499.99</v>
      </c>
      <c r="E132" s="225"/>
      <c r="F132" s="411"/>
      <c r="G132" s="84"/>
      <c r="H132" s="84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69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</row>
    <row r="133" spans="1:51" ht="21">
      <c r="A133" s="411" t="s">
        <v>730</v>
      </c>
      <c r="B133" s="236" t="s">
        <v>731</v>
      </c>
      <c r="C133" s="204" t="s">
        <v>686</v>
      </c>
      <c r="D133" s="231">
        <v>18849.59</v>
      </c>
      <c r="E133" s="225"/>
      <c r="F133" s="411"/>
      <c r="G133" s="84"/>
      <c r="H133" s="84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69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</row>
    <row r="134" spans="1:51" ht="12.75">
      <c r="A134" s="411" t="s">
        <v>732</v>
      </c>
      <c r="B134" s="236" t="s">
        <v>731</v>
      </c>
      <c r="C134" s="204" t="s">
        <v>686</v>
      </c>
      <c r="D134" s="231">
        <v>16741.02</v>
      </c>
      <c r="E134" s="225"/>
      <c r="F134" s="411"/>
      <c r="G134" s="84"/>
      <c r="H134" s="84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69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</row>
    <row r="135" spans="1:51" ht="12.75">
      <c r="A135" s="170"/>
      <c r="B135" s="236"/>
      <c r="C135" s="228"/>
      <c r="D135" s="250" t="s">
        <v>33</v>
      </c>
      <c r="E135" s="232">
        <f>SUM(D125:D134)</f>
        <v>5913823.24</v>
      </c>
      <c r="F135" s="141"/>
      <c r="G135" s="84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69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</row>
    <row r="136" spans="1:51" ht="12.75">
      <c r="A136" s="306" t="s">
        <v>268</v>
      </c>
      <c r="B136" s="248"/>
      <c r="C136" s="210"/>
      <c r="D136" s="249"/>
      <c r="E136" s="256"/>
      <c r="F136" s="353"/>
      <c r="G136" s="84"/>
      <c r="H136" s="84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69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</row>
    <row r="137" spans="1:51" ht="12.75" customHeight="1">
      <c r="A137" s="72" t="s">
        <v>269</v>
      </c>
      <c r="B137" s="37" t="s">
        <v>270</v>
      </c>
      <c r="C137" s="202">
        <v>1996</v>
      </c>
      <c r="D137" s="134">
        <v>738726.85</v>
      </c>
      <c r="E137" s="135"/>
      <c r="F137" s="538" t="s">
        <v>277</v>
      </c>
      <c r="G137" s="84"/>
      <c r="H137" s="84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69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</row>
    <row r="138" spans="1:51" ht="12.75">
      <c r="A138" s="72" t="s">
        <v>271</v>
      </c>
      <c r="B138" s="37" t="s">
        <v>270</v>
      </c>
      <c r="C138" s="202">
        <v>1996</v>
      </c>
      <c r="D138" s="133">
        <v>1477453.71</v>
      </c>
      <c r="E138" s="133"/>
      <c r="F138" s="539"/>
      <c r="G138" s="84"/>
      <c r="H138" s="84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69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</row>
    <row r="139" spans="1:51" ht="21">
      <c r="A139" s="77" t="s">
        <v>271</v>
      </c>
      <c r="B139" s="181" t="s">
        <v>275</v>
      </c>
      <c r="C139" s="243">
        <v>1993</v>
      </c>
      <c r="D139" s="133">
        <v>738710.9</v>
      </c>
      <c r="E139" s="225"/>
      <c r="F139" s="539"/>
      <c r="G139" s="84"/>
      <c r="H139" s="84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69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</row>
    <row r="140" spans="1:51" ht="12.75">
      <c r="A140" s="77" t="s">
        <v>272</v>
      </c>
      <c r="B140" s="181" t="s">
        <v>270</v>
      </c>
      <c r="C140" s="243">
        <v>2001</v>
      </c>
      <c r="D140" s="133">
        <v>1052262.66</v>
      </c>
      <c r="E140" s="133"/>
      <c r="F140" s="539"/>
      <c r="G140" s="84"/>
      <c r="H140" s="84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69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</row>
    <row r="141" spans="1:51" ht="12.75">
      <c r="A141" s="77" t="s">
        <v>260</v>
      </c>
      <c r="B141" s="181" t="s">
        <v>270</v>
      </c>
      <c r="C141" s="243">
        <v>2000</v>
      </c>
      <c r="D141" s="133">
        <v>1508877.07</v>
      </c>
      <c r="E141" s="134"/>
      <c r="F141" s="539"/>
      <c r="G141" s="84"/>
      <c r="H141" s="84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69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</row>
    <row r="142" spans="1:51" ht="12.75">
      <c r="A142" s="77" t="s">
        <v>273</v>
      </c>
      <c r="B142" s="181" t="s">
        <v>270</v>
      </c>
      <c r="C142" s="243">
        <v>2001</v>
      </c>
      <c r="D142" s="247">
        <v>11482.74</v>
      </c>
      <c r="E142" s="232"/>
      <c r="F142" s="539"/>
      <c r="G142" s="84"/>
      <c r="H142" s="84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69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</row>
    <row r="143" spans="1:51" ht="12.75">
      <c r="A143" s="77" t="s">
        <v>235</v>
      </c>
      <c r="B143" s="181" t="s">
        <v>270</v>
      </c>
      <c r="C143" s="243">
        <v>2001</v>
      </c>
      <c r="D143" s="247">
        <v>78432.91</v>
      </c>
      <c r="F143" s="540"/>
      <c r="G143" s="84"/>
      <c r="H143" s="84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69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</row>
    <row r="144" spans="1:51" ht="63" customHeight="1">
      <c r="A144" s="77" t="s">
        <v>274</v>
      </c>
      <c r="B144" s="181" t="s">
        <v>270</v>
      </c>
      <c r="C144" s="243">
        <v>2002</v>
      </c>
      <c r="D144" s="247">
        <v>307155.71</v>
      </c>
      <c r="E144" s="225"/>
      <c r="F144" s="546" t="s">
        <v>278</v>
      </c>
      <c r="G144" s="84"/>
      <c r="H144" s="84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69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</row>
    <row r="145" spans="1:51" ht="21">
      <c r="A145" s="77" t="s">
        <v>53</v>
      </c>
      <c r="B145" s="181" t="s">
        <v>275</v>
      </c>
      <c r="C145" s="243">
        <v>1980</v>
      </c>
      <c r="D145" s="247">
        <v>20341.6</v>
      </c>
      <c r="E145" s="232"/>
      <c r="F145" s="547"/>
      <c r="G145" s="84"/>
      <c r="H145" s="84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69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</row>
    <row r="146" spans="1:51" ht="21">
      <c r="A146" s="77" t="s">
        <v>273</v>
      </c>
      <c r="B146" s="181" t="s">
        <v>275</v>
      </c>
      <c r="C146" s="243">
        <v>1982</v>
      </c>
      <c r="D146" s="247">
        <v>11978.22</v>
      </c>
      <c r="E146" s="232"/>
      <c r="F146" s="141"/>
      <c r="G146" s="84"/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69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</row>
    <row r="147" spans="1:51" ht="21">
      <c r="A147" s="77" t="s">
        <v>276</v>
      </c>
      <c r="B147" s="181" t="s">
        <v>275</v>
      </c>
      <c r="C147" s="243">
        <v>1982</v>
      </c>
      <c r="D147" s="247">
        <v>4507.93</v>
      </c>
      <c r="E147" s="232"/>
      <c r="F147" s="141"/>
      <c r="G147" s="84"/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69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</row>
    <row r="148" spans="1:51" ht="12.75">
      <c r="A148" s="411" t="s">
        <v>644</v>
      </c>
      <c r="B148" s="236" t="s">
        <v>645</v>
      </c>
      <c r="C148" s="204" t="s">
        <v>646</v>
      </c>
      <c r="D148" s="231">
        <v>74420</v>
      </c>
      <c r="E148" s="232"/>
      <c r="F148" s="141"/>
      <c r="G148" s="84"/>
      <c r="H148" s="84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69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</row>
    <row r="149" spans="1:51" ht="12.75">
      <c r="A149" s="170"/>
      <c r="B149" s="236"/>
      <c r="C149" s="228"/>
      <c r="D149" s="250" t="s">
        <v>33</v>
      </c>
      <c r="E149" s="232">
        <f>SUM(D137:D148)</f>
        <v>6024350.3</v>
      </c>
      <c r="F149" s="141"/>
      <c r="G149" s="84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69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</row>
    <row r="150" spans="1:51" ht="12.75">
      <c r="A150" s="306" t="s">
        <v>279</v>
      </c>
      <c r="B150" s="248"/>
      <c r="C150" s="210"/>
      <c r="D150" s="249"/>
      <c r="E150" s="256"/>
      <c r="F150" s="353"/>
      <c r="G150" s="84"/>
      <c r="H150" s="84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69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</row>
    <row r="151" spans="1:51" ht="115.5" customHeight="1">
      <c r="A151" s="233" t="s">
        <v>280</v>
      </c>
      <c r="B151" s="235" t="s">
        <v>281</v>
      </c>
      <c r="C151" s="226">
        <v>1938</v>
      </c>
      <c r="D151" s="227">
        <v>540712.76</v>
      </c>
      <c r="E151" s="238"/>
      <c r="F151" s="543" t="s">
        <v>288</v>
      </c>
      <c r="G151" s="84"/>
      <c r="H151" s="84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69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</row>
    <row r="152" spans="1:51" ht="12.75">
      <c r="A152" s="170" t="s">
        <v>282</v>
      </c>
      <c r="B152" s="236" t="s">
        <v>281</v>
      </c>
      <c r="C152" s="228">
        <v>1994</v>
      </c>
      <c r="D152" s="231">
        <v>595777.98</v>
      </c>
      <c r="E152" s="232"/>
      <c r="F152" s="544"/>
      <c r="G152" s="84"/>
      <c r="H152" s="84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69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</row>
    <row r="153" spans="1:51" ht="12.75">
      <c r="A153" s="170" t="s">
        <v>283</v>
      </c>
      <c r="B153" s="236" t="s">
        <v>281</v>
      </c>
      <c r="C153" s="228">
        <v>2000</v>
      </c>
      <c r="D153" s="231">
        <v>2111782.84</v>
      </c>
      <c r="E153" s="232"/>
      <c r="F153" s="544"/>
      <c r="G153" s="84"/>
      <c r="H153" s="84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69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</row>
    <row r="154" spans="1:51" ht="12.75">
      <c r="A154" s="170" t="s">
        <v>284</v>
      </c>
      <c r="B154" s="236" t="s">
        <v>281</v>
      </c>
      <c r="C154" s="228">
        <v>2001</v>
      </c>
      <c r="D154" s="231">
        <v>174351.19</v>
      </c>
      <c r="E154" s="232"/>
      <c r="F154" s="545"/>
      <c r="G154" s="84"/>
      <c r="H154" s="84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69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</row>
    <row r="155" spans="1:51" ht="16.5" customHeight="1">
      <c r="A155" s="170" t="s">
        <v>280</v>
      </c>
      <c r="B155" s="236" t="s">
        <v>287</v>
      </c>
      <c r="C155" s="228">
        <v>1994</v>
      </c>
      <c r="D155" s="231">
        <v>783890.56</v>
      </c>
      <c r="E155" s="225"/>
      <c r="F155" s="354" t="s">
        <v>525</v>
      </c>
      <c r="G155" s="84"/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69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</row>
    <row r="156" spans="1:51" ht="12.75">
      <c r="A156" s="170" t="s">
        <v>285</v>
      </c>
      <c r="B156" s="236" t="s">
        <v>281</v>
      </c>
      <c r="C156" s="228">
        <v>1984</v>
      </c>
      <c r="D156" s="231">
        <v>3702.36</v>
      </c>
      <c r="E156" s="225"/>
      <c r="F156" s="141" t="s">
        <v>526</v>
      </c>
      <c r="G156" s="84"/>
      <c r="H156" s="84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69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</row>
    <row r="157" spans="1:51" ht="12.75">
      <c r="A157" s="170" t="s">
        <v>286</v>
      </c>
      <c r="B157" s="236" t="s">
        <v>281</v>
      </c>
      <c r="C157" s="228">
        <v>1983</v>
      </c>
      <c r="D157" s="231">
        <v>7013.64</v>
      </c>
      <c r="E157" s="232"/>
      <c r="F157" s="141"/>
      <c r="G157" s="84"/>
      <c r="H157" s="84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69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</row>
    <row r="158" spans="1:51" ht="12.75">
      <c r="A158" s="170" t="s">
        <v>735</v>
      </c>
      <c r="B158" s="236" t="s">
        <v>736</v>
      </c>
      <c r="C158" s="228" t="s">
        <v>686</v>
      </c>
      <c r="D158" s="231">
        <v>160482.86</v>
      </c>
      <c r="E158" s="232"/>
      <c r="F158" s="141"/>
      <c r="G158" s="84"/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69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</row>
    <row r="159" spans="1:51" ht="12.75">
      <c r="A159" s="170"/>
      <c r="B159" s="236"/>
      <c r="C159" s="228"/>
      <c r="D159" s="250" t="s">
        <v>33</v>
      </c>
      <c r="E159" s="232">
        <f>SUM(D151:D158)</f>
        <v>4377714.19</v>
      </c>
      <c r="F159" s="141"/>
      <c r="G159" s="84"/>
      <c r="H159" s="84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69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</row>
    <row r="160" spans="1:51" ht="12.75">
      <c r="A160" s="306" t="s">
        <v>289</v>
      </c>
      <c r="B160" s="248"/>
      <c r="C160" s="210"/>
      <c r="D160" s="249"/>
      <c r="E160" s="256"/>
      <c r="F160" s="353"/>
      <c r="G160" s="84"/>
      <c r="H160" s="84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69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</row>
    <row r="161" spans="1:51" ht="21">
      <c r="A161" s="233" t="s">
        <v>290</v>
      </c>
      <c r="B161" s="235" t="s">
        <v>291</v>
      </c>
      <c r="C161" s="226" t="s">
        <v>293</v>
      </c>
      <c r="D161" s="238">
        <v>83723.07</v>
      </c>
      <c r="E161" s="238"/>
      <c r="F161" s="354" t="s">
        <v>295</v>
      </c>
      <c r="G161" s="84"/>
      <c r="H161" s="84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69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</row>
    <row r="162" spans="1:51" ht="21">
      <c r="A162" s="170" t="s">
        <v>299</v>
      </c>
      <c r="B162" s="236" t="s">
        <v>292</v>
      </c>
      <c r="C162" s="228" t="s">
        <v>294</v>
      </c>
      <c r="D162" s="231">
        <v>21987.42</v>
      </c>
      <c r="E162" s="225"/>
      <c r="F162" s="141" t="s">
        <v>296</v>
      </c>
      <c r="G162" s="84"/>
      <c r="H162" s="84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69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</row>
    <row r="163" spans="1:51" ht="12.75">
      <c r="A163" s="170"/>
      <c r="B163" s="236"/>
      <c r="C163" s="228"/>
      <c r="D163" s="231" t="s">
        <v>33</v>
      </c>
      <c r="E163" s="232">
        <f>SUM(D161:D162)</f>
        <v>105710.49</v>
      </c>
      <c r="F163" s="141"/>
      <c r="G163" s="84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69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</row>
    <row r="164" spans="1:51" ht="12.75">
      <c r="A164" s="306" t="s">
        <v>300</v>
      </c>
      <c r="B164" s="248"/>
      <c r="C164" s="210"/>
      <c r="D164" s="249"/>
      <c r="E164" s="256"/>
      <c r="F164" s="353"/>
      <c r="G164" s="84"/>
      <c r="H164" s="84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69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</row>
    <row r="165" spans="1:51" ht="94.5">
      <c r="A165" s="233" t="s">
        <v>301</v>
      </c>
      <c r="B165" s="235" t="s">
        <v>719</v>
      </c>
      <c r="C165" s="226" t="s">
        <v>302</v>
      </c>
      <c r="D165" s="227">
        <v>23958.1</v>
      </c>
      <c r="E165" s="239"/>
      <c r="F165" s="354" t="s">
        <v>303</v>
      </c>
      <c r="G165" s="84"/>
      <c r="H165" s="84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69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</row>
    <row r="166" spans="1:51" ht="12.75">
      <c r="A166" s="170"/>
      <c r="B166" s="236"/>
      <c r="C166" s="228"/>
      <c r="D166" s="250" t="s">
        <v>33</v>
      </c>
      <c r="E166" s="232">
        <f>SUM(D165)</f>
        <v>23958.1</v>
      </c>
      <c r="F166" s="141"/>
      <c r="G166" s="84"/>
      <c r="H166" s="84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69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</row>
    <row r="167" spans="1:51" ht="12.75">
      <c r="A167" s="306" t="s">
        <v>304</v>
      </c>
      <c r="B167" s="248"/>
      <c r="C167" s="210"/>
      <c r="D167" s="249"/>
      <c r="E167" s="256"/>
      <c r="F167" s="353"/>
      <c r="G167" s="84"/>
      <c r="H167" s="84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69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</row>
    <row r="168" spans="1:51" ht="84">
      <c r="A168" s="169"/>
      <c r="B168" s="181"/>
      <c r="C168" s="208"/>
      <c r="D168" s="247"/>
      <c r="E168" s="257"/>
      <c r="F168" s="72" t="s">
        <v>305</v>
      </c>
      <c r="G168" s="84"/>
      <c r="H168" s="84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69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</row>
    <row r="169" spans="1:51" ht="12.75">
      <c r="A169" s="371" t="s">
        <v>440</v>
      </c>
      <c r="B169" s="372"/>
      <c r="C169" s="373"/>
      <c r="D169" s="374"/>
      <c r="E169" s="125"/>
      <c r="F169" s="375"/>
      <c r="G169" s="84"/>
      <c r="H169" s="84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69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</row>
    <row r="170" spans="1:51" ht="12.75">
      <c r="A170" s="72" t="s">
        <v>419</v>
      </c>
      <c r="B170" s="37" t="s">
        <v>420</v>
      </c>
      <c r="C170" s="202" t="s">
        <v>421</v>
      </c>
      <c r="D170" s="40">
        <v>300000</v>
      </c>
      <c r="E170" s="134"/>
      <c r="F170" s="536" t="s">
        <v>655</v>
      </c>
      <c r="G170" s="84"/>
      <c r="H170" s="84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69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</row>
    <row r="171" spans="1:51" ht="12.75">
      <c r="A171" s="72" t="s">
        <v>422</v>
      </c>
      <c r="B171" s="37" t="s">
        <v>423</v>
      </c>
      <c r="C171" s="202" t="s">
        <v>421</v>
      </c>
      <c r="D171" s="40" t="s">
        <v>505</v>
      </c>
      <c r="E171" s="134"/>
      <c r="F171" s="537"/>
      <c r="G171" s="84"/>
      <c r="H171" s="84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69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</row>
    <row r="172" spans="1:51" ht="12.75">
      <c r="A172" s="72" t="s">
        <v>424</v>
      </c>
      <c r="B172" s="37"/>
      <c r="C172" s="202" t="s">
        <v>425</v>
      </c>
      <c r="D172" s="377"/>
      <c r="E172" s="134"/>
      <c r="F172" s="537"/>
      <c r="G172" s="84"/>
      <c r="H172" s="84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69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</row>
    <row r="173" spans="1:51" ht="12.75">
      <c r="A173" s="72" t="s">
        <v>426</v>
      </c>
      <c r="B173" s="37" t="s">
        <v>427</v>
      </c>
      <c r="C173" s="202" t="s">
        <v>428</v>
      </c>
      <c r="D173" s="377">
        <v>70000</v>
      </c>
      <c r="E173" s="134"/>
      <c r="F173" s="537"/>
      <c r="G173" s="84"/>
      <c r="H173" s="84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69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</row>
    <row r="174" spans="1:51" ht="12.75">
      <c r="A174" s="72" t="s">
        <v>426</v>
      </c>
      <c r="B174" s="37" t="s">
        <v>92</v>
      </c>
      <c r="C174" s="202" t="s">
        <v>428</v>
      </c>
      <c r="D174" s="377">
        <v>70000</v>
      </c>
      <c r="E174" s="134"/>
      <c r="F174" s="537"/>
      <c r="G174" s="84"/>
      <c r="H174" s="84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69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</row>
    <row r="175" spans="1:51" ht="21">
      <c r="A175" s="72" t="s">
        <v>426</v>
      </c>
      <c r="B175" s="37" t="s">
        <v>429</v>
      </c>
      <c r="C175" s="202" t="s">
        <v>430</v>
      </c>
      <c r="D175" s="377">
        <v>50000</v>
      </c>
      <c r="F175" s="537"/>
      <c r="G175" s="84"/>
      <c r="H175" s="84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69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</row>
    <row r="176" spans="1:51" ht="12.75">
      <c r="A176" s="72" t="s">
        <v>426</v>
      </c>
      <c r="B176" s="37" t="s">
        <v>671</v>
      </c>
      <c r="C176" s="378"/>
      <c r="D176" s="133">
        <v>300000</v>
      </c>
      <c r="E176" s="134"/>
      <c r="F176" s="537"/>
      <c r="G176" s="84"/>
      <c r="H176" s="84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69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</row>
    <row r="177" spans="1:51" ht="12.75">
      <c r="A177" s="72" t="s">
        <v>431</v>
      </c>
      <c r="B177" s="37" t="s">
        <v>100</v>
      </c>
      <c r="C177" s="202" t="s">
        <v>432</v>
      </c>
      <c r="D177" s="377">
        <v>150000</v>
      </c>
      <c r="E177" s="134"/>
      <c r="F177" s="537"/>
      <c r="G177" s="84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69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</row>
    <row r="178" spans="1:51" ht="12.75">
      <c r="A178" s="72" t="s">
        <v>431</v>
      </c>
      <c r="B178" s="37" t="s">
        <v>105</v>
      </c>
      <c r="C178" s="202" t="s">
        <v>433</v>
      </c>
      <c r="D178" s="377">
        <v>150000</v>
      </c>
      <c r="E178" s="134"/>
      <c r="F178" s="537"/>
      <c r="G178" s="84"/>
      <c r="H178" s="84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69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</row>
    <row r="179" spans="1:51" ht="12.75">
      <c r="A179" s="72" t="s">
        <v>431</v>
      </c>
      <c r="B179" s="37" t="s">
        <v>109</v>
      </c>
      <c r="C179" s="202" t="s">
        <v>434</v>
      </c>
      <c r="D179" s="377">
        <v>150000</v>
      </c>
      <c r="E179" s="134"/>
      <c r="F179" s="537"/>
      <c r="G179" s="84"/>
      <c r="H179" s="84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69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</row>
    <row r="180" spans="1:51" ht="12.75">
      <c r="A180" s="72" t="s">
        <v>431</v>
      </c>
      <c r="B180" s="37" t="s">
        <v>86</v>
      </c>
      <c r="C180" s="202" t="s">
        <v>435</v>
      </c>
      <c r="D180" s="377">
        <v>150000</v>
      </c>
      <c r="E180" s="134"/>
      <c r="F180" s="537"/>
      <c r="G180" s="84"/>
      <c r="H180" s="84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69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</row>
    <row r="181" spans="1:51" ht="21">
      <c r="A181" s="169" t="s">
        <v>437</v>
      </c>
      <c r="B181" s="20" t="s">
        <v>438</v>
      </c>
      <c r="C181" s="362" t="s">
        <v>435</v>
      </c>
      <c r="D181" s="35">
        <v>20000</v>
      </c>
      <c r="E181" s="134"/>
      <c r="F181" s="376"/>
      <c r="G181" s="84"/>
      <c r="H181" s="84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69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</row>
    <row r="182" spans="1:51" ht="21">
      <c r="A182" s="169" t="s">
        <v>439</v>
      </c>
      <c r="B182" s="20" t="s">
        <v>438</v>
      </c>
      <c r="C182" s="362" t="s">
        <v>435</v>
      </c>
      <c r="D182" s="35">
        <v>15000</v>
      </c>
      <c r="E182" s="134"/>
      <c r="F182" s="376"/>
      <c r="G182" s="84"/>
      <c r="H182" s="84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69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</row>
    <row r="183" spans="1:51" ht="12.75">
      <c r="A183" s="169" t="s">
        <v>737</v>
      </c>
      <c r="B183" s="20" t="s">
        <v>738</v>
      </c>
      <c r="C183" s="362" t="s">
        <v>428</v>
      </c>
      <c r="D183" s="35">
        <v>70000</v>
      </c>
      <c r="E183" s="134"/>
      <c r="F183" s="376"/>
      <c r="G183" s="84"/>
      <c r="H183" s="84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69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</row>
    <row r="184" spans="1:51" ht="12.75">
      <c r="A184" s="169" t="s">
        <v>877</v>
      </c>
      <c r="B184" s="20"/>
      <c r="C184" s="362"/>
      <c r="D184" s="35">
        <v>20000</v>
      </c>
      <c r="E184" s="134"/>
      <c r="F184" s="376"/>
      <c r="G184" s="84"/>
      <c r="H184" s="84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6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</row>
    <row r="185" spans="1:51" ht="12.75">
      <c r="A185" s="169" t="s">
        <v>878</v>
      </c>
      <c r="B185" s="20" t="s">
        <v>92</v>
      </c>
      <c r="C185" s="362"/>
      <c r="D185" s="35">
        <v>5000</v>
      </c>
      <c r="E185" s="134"/>
      <c r="F185" s="376"/>
      <c r="G185" s="84"/>
      <c r="H185" s="84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6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</row>
    <row r="186" spans="1:51" ht="12.75">
      <c r="A186" s="169" t="s">
        <v>879</v>
      </c>
      <c r="B186" s="20" t="s">
        <v>880</v>
      </c>
      <c r="C186" s="362"/>
      <c r="D186" s="35">
        <v>5000</v>
      </c>
      <c r="E186" s="134" t="s">
        <v>882</v>
      </c>
      <c r="F186" s="376"/>
      <c r="G186" s="84"/>
      <c r="H186" s="84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6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</row>
    <row r="187" spans="1:51" ht="12.75">
      <c r="A187" s="169" t="s">
        <v>881</v>
      </c>
      <c r="B187" s="20"/>
      <c r="C187" s="362"/>
      <c r="D187" s="35">
        <v>5000</v>
      </c>
      <c r="E187" s="134"/>
      <c r="F187" s="376"/>
      <c r="G187" s="84"/>
      <c r="H187" s="84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69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</row>
    <row r="188" spans="1:51" ht="12.75">
      <c r="A188" s="524" t="s">
        <v>883</v>
      </c>
      <c r="B188" s="522"/>
      <c r="C188" s="362"/>
      <c r="E188" s="134"/>
      <c r="F188" s="376"/>
      <c r="G188" s="84"/>
      <c r="H188" s="84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6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</row>
    <row r="189" spans="1:51" ht="12.75">
      <c r="A189" s="524" t="s">
        <v>779</v>
      </c>
      <c r="B189" s="522"/>
      <c r="C189" s="362"/>
      <c r="D189" s="35">
        <v>10000</v>
      </c>
      <c r="E189" s="134"/>
      <c r="F189" s="376"/>
      <c r="G189" s="84"/>
      <c r="H189" s="84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6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</row>
    <row r="190" spans="1:51" ht="12.75">
      <c r="A190" s="524" t="s">
        <v>775</v>
      </c>
      <c r="B190" s="522"/>
      <c r="C190" s="362"/>
      <c r="D190" s="35">
        <v>5000</v>
      </c>
      <c r="E190" s="134"/>
      <c r="F190" s="376"/>
      <c r="G190" s="84"/>
      <c r="H190" s="84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69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</row>
    <row r="191" spans="1:51" ht="12.75">
      <c r="A191" s="524" t="s">
        <v>773</v>
      </c>
      <c r="B191" s="522"/>
      <c r="C191" s="362"/>
      <c r="D191" s="35">
        <v>10000</v>
      </c>
      <c r="E191" s="134"/>
      <c r="F191" s="376"/>
      <c r="G191" s="84"/>
      <c r="H191" s="84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6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</row>
    <row r="192" spans="1:51" ht="12.75">
      <c r="A192" s="524" t="s">
        <v>776</v>
      </c>
      <c r="B192" s="522"/>
      <c r="C192" s="362"/>
      <c r="D192" s="35">
        <v>10000</v>
      </c>
      <c r="E192" s="134"/>
      <c r="F192" s="376"/>
      <c r="G192" s="84"/>
      <c r="H192" s="84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6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</row>
    <row r="193" spans="1:51" ht="12.75">
      <c r="A193" s="523"/>
      <c r="B193" s="245"/>
      <c r="C193" s="379"/>
      <c r="D193" s="36" t="s">
        <v>33</v>
      </c>
      <c r="E193" s="184">
        <f>SUM(D170:D192)</f>
        <v>1565000</v>
      </c>
      <c r="F193" s="181"/>
      <c r="G193" s="84"/>
      <c r="H193" s="84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6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</row>
    <row r="194" spans="1:51" ht="12.75">
      <c r="A194" s="307"/>
      <c r="B194" s="251"/>
      <c r="C194" s="252"/>
      <c r="D194" s="253"/>
      <c r="E194" s="254"/>
      <c r="F194" s="265"/>
      <c r="G194" s="84"/>
      <c r="H194" s="84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6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</row>
    <row r="195" spans="1:51" ht="12.75">
      <c r="A195" s="307"/>
      <c r="B195" s="251"/>
      <c r="C195" s="252"/>
      <c r="D195" s="253"/>
      <c r="E195" s="254"/>
      <c r="F195" s="265"/>
      <c r="G195" s="84"/>
      <c r="H195" s="84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6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</row>
    <row r="196" spans="1:51" ht="13.5" thickBot="1">
      <c r="A196" s="307"/>
      <c r="B196" s="251"/>
      <c r="C196" s="252"/>
      <c r="D196" s="253"/>
      <c r="E196" s="254"/>
      <c r="F196" s="265"/>
      <c r="G196" s="84"/>
      <c r="H196" s="84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6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</row>
    <row r="197" spans="1:51" ht="13.5" thickBot="1">
      <c r="A197" s="307"/>
      <c r="B197" s="251"/>
      <c r="C197" s="541" t="s">
        <v>313</v>
      </c>
      <c r="D197" s="542"/>
      <c r="E197" s="98">
        <f>SUM(E5:E193)</f>
        <v>31055724.12</v>
      </c>
      <c r="F197" s="265"/>
      <c r="G197" s="84"/>
      <c r="H197" s="84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6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</row>
    <row r="198" spans="1:51" ht="12.75">
      <c r="A198" s="307"/>
      <c r="B198" s="251"/>
      <c r="C198" s="252"/>
      <c r="D198" s="253"/>
      <c r="E198" s="254"/>
      <c r="F198" s="265"/>
      <c r="G198" s="84"/>
      <c r="H198" s="84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6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</row>
    <row r="199" spans="7:51" ht="12.75">
      <c r="G199" s="84"/>
      <c r="H199" s="84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6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</row>
    <row r="200" spans="7:51" ht="12.75">
      <c r="G200" s="84"/>
      <c r="H200" s="84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6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</row>
    <row r="201" spans="7:51" ht="12.75">
      <c r="G201" s="84"/>
      <c r="H201" s="84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6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</row>
    <row r="202" spans="7:51" ht="12.75">
      <c r="G202" s="84"/>
      <c r="H202" s="84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6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</row>
    <row r="203" spans="7:51" ht="12.75">
      <c r="G203" s="84"/>
      <c r="H203" s="84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6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</row>
    <row r="204" spans="7:51" ht="12.75">
      <c r="G204" s="84"/>
      <c r="H204" s="84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6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</row>
    <row r="205" spans="7:51" ht="12.75">
      <c r="G205" s="84"/>
      <c r="H205" s="84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69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</row>
    <row r="206" spans="7:51" ht="12.75">
      <c r="G206" s="84"/>
      <c r="H206" s="84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69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</row>
    <row r="207" spans="7:51" ht="12.75">
      <c r="G207" s="84"/>
      <c r="H207" s="84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69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</row>
    <row r="208" spans="7:51" ht="12.75">
      <c r="G208" s="84"/>
      <c r="H208" s="84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69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</row>
    <row r="209" spans="7:51" ht="12.75">
      <c r="G209" s="84"/>
      <c r="H209" s="84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6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</row>
    <row r="210" spans="7:51" ht="12.75">
      <c r="G210" s="84"/>
      <c r="H210" s="84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69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</row>
    <row r="211" spans="7:51" ht="12.75">
      <c r="G211" s="84"/>
      <c r="H211" s="84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69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</row>
    <row r="212" spans="7:51" ht="12.75">
      <c r="G212" s="84"/>
      <c r="H212" s="84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69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</row>
    <row r="213" spans="7:51" ht="12.75">
      <c r="G213" s="84"/>
      <c r="H213" s="84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69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</row>
    <row r="214" spans="7:51" ht="12.75">
      <c r="G214" s="84"/>
      <c r="H214" s="84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69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</row>
    <row r="215" spans="7:51" ht="12.75">
      <c r="G215" s="84"/>
      <c r="H215" s="84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69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</row>
    <row r="216" spans="1:51" ht="12.75">
      <c r="A216" s="307"/>
      <c r="B216" s="251"/>
      <c r="C216" s="252"/>
      <c r="D216" s="253"/>
      <c r="E216" s="254"/>
      <c r="F216" s="265"/>
      <c r="G216" s="84"/>
      <c r="H216" s="84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69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</row>
    <row r="217" spans="1:51" ht="12.75">
      <c r="A217" s="307"/>
      <c r="B217" s="251"/>
      <c r="C217" s="252"/>
      <c r="D217" s="253"/>
      <c r="E217" s="254"/>
      <c r="F217" s="265"/>
      <c r="G217" s="84"/>
      <c r="H217" s="84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69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</row>
    <row r="218" spans="1:51" ht="12.75">
      <c r="A218" s="307"/>
      <c r="B218" s="251"/>
      <c r="C218" s="252"/>
      <c r="D218" s="253"/>
      <c r="E218" s="254"/>
      <c r="F218" s="265"/>
      <c r="G218" s="84"/>
      <c r="H218" s="84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69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</row>
    <row r="219" spans="1:51" ht="12.75">
      <c r="A219" s="307"/>
      <c r="B219" s="251"/>
      <c r="C219" s="252"/>
      <c r="D219" s="253"/>
      <c r="E219" s="254"/>
      <c r="F219" s="265"/>
      <c r="G219" s="84"/>
      <c r="H219" s="84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69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</row>
    <row r="220" spans="1:51" ht="12.75">
      <c r="A220" s="307"/>
      <c r="B220" s="251"/>
      <c r="C220" s="252"/>
      <c r="D220" s="253"/>
      <c r="E220" s="254"/>
      <c r="F220" s="265"/>
      <c r="G220" s="84"/>
      <c r="H220" s="84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69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</row>
    <row r="221" spans="1:51" ht="12.75">
      <c r="A221" s="307"/>
      <c r="B221" s="251"/>
      <c r="C221" s="252"/>
      <c r="D221" s="253"/>
      <c r="E221" s="254"/>
      <c r="F221" s="265"/>
      <c r="G221" s="84"/>
      <c r="H221" s="84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69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</row>
    <row r="222" spans="1:51" ht="12.75">
      <c r="A222" s="307"/>
      <c r="B222" s="251"/>
      <c r="C222" s="252"/>
      <c r="D222" s="253"/>
      <c r="E222" s="254"/>
      <c r="F222" s="265"/>
      <c r="G222" s="84"/>
      <c r="H222" s="84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69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</row>
    <row r="223" spans="1:51" ht="12.75">
      <c r="A223" s="307"/>
      <c r="B223" s="251"/>
      <c r="C223" s="252"/>
      <c r="D223" s="253"/>
      <c r="E223" s="254"/>
      <c r="F223" s="265"/>
      <c r="G223" s="84"/>
      <c r="H223" s="84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69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</row>
    <row r="224" spans="1:51" ht="12.75">
      <c r="A224" s="307"/>
      <c r="B224" s="251"/>
      <c r="C224" s="252"/>
      <c r="D224" s="253"/>
      <c r="E224" s="254"/>
      <c r="F224" s="265"/>
      <c r="G224" s="84"/>
      <c r="H224" s="84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69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</row>
    <row r="225" spans="1:51" ht="12.75">
      <c r="A225" s="307"/>
      <c r="B225" s="251"/>
      <c r="C225" s="252"/>
      <c r="D225" s="253"/>
      <c r="E225" s="254"/>
      <c r="F225" s="265"/>
      <c r="G225" s="84"/>
      <c r="H225" s="84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69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</row>
    <row r="226" spans="1:51" ht="12.75">
      <c r="A226" s="307"/>
      <c r="B226" s="251"/>
      <c r="C226" s="252"/>
      <c r="D226" s="253"/>
      <c r="E226" s="254"/>
      <c r="F226" s="265"/>
      <c r="G226" s="84"/>
      <c r="H226" s="84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69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</row>
    <row r="227" spans="1:51" ht="12.75">
      <c r="A227" s="307"/>
      <c r="B227" s="251"/>
      <c r="C227" s="252"/>
      <c r="D227" s="253"/>
      <c r="E227" s="254"/>
      <c r="F227" s="265"/>
      <c r="G227" s="84"/>
      <c r="H227" s="84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69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</row>
    <row r="228" spans="1:51" ht="12.75">
      <c r="A228" s="307"/>
      <c r="B228" s="251"/>
      <c r="C228" s="252"/>
      <c r="D228" s="253"/>
      <c r="E228" s="254"/>
      <c r="F228" s="265"/>
      <c r="G228" s="84"/>
      <c r="H228" s="84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69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</row>
    <row r="229" spans="1:51" ht="12.75">
      <c r="A229" s="307"/>
      <c r="B229" s="251"/>
      <c r="C229" s="252"/>
      <c r="D229" s="253"/>
      <c r="E229" s="254"/>
      <c r="F229" s="265"/>
      <c r="G229" s="84"/>
      <c r="H229" s="84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69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</row>
    <row r="230" spans="1:51" ht="12.75">
      <c r="A230" s="307"/>
      <c r="B230" s="251"/>
      <c r="C230" s="252"/>
      <c r="D230" s="253"/>
      <c r="E230" s="254"/>
      <c r="F230" s="265"/>
      <c r="G230" s="84"/>
      <c r="H230" s="84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69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</row>
    <row r="231" spans="1:51" ht="12.75">
      <c r="A231" s="307"/>
      <c r="B231" s="251"/>
      <c r="C231" s="252"/>
      <c r="D231" s="253"/>
      <c r="E231" s="254"/>
      <c r="F231" s="265"/>
      <c r="G231" s="84"/>
      <c r="H231" s="84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69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</row>
    <row r="232" spans="1:51" ht="12.75">
      <c r="A232" s="307"/>
      <c r="B232" s="251"/>
      <c r="C232" s="252"/>
      <c r="D232" s="253"/>
      <c r="E232" s="254"/>
      <c r="F232" s="265"/>
      <c r="G232" s="84"/>
      <c r="H232" s="84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69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</row>
    <row r="233" spans="1:51" ht="12.75">
      <c r="A233" s="307"/>
      <c r="B233" s="251"/>
      <c r="C233" s="252"/>
      <c r="D233" s="253"/>
      <c r="E233" s="254"/>
      <c r="F233" s="265"/>
      <c r="G233" s="84"/>
      <c r="H233" s="84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69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</row>
    <row r="234" spans="1:51" ht="12.75">
      <c r="A234" s="307"/>
      <c r="B234" s="251"/>
      <c r="C234" s="252"/>
      <c r="D234" s="253"/>
      <c r="E234" s="254"/>
      <c r="F234" s="265"/>
      <c r="G234" s="84"/>
      <c r="H234" s="84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69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</row>
    <row r="235" spans="1:51" ht="12.75">
      <c r="A235" s="307"/>
      <c r="B235" s="251"/>
      <c r="C235" s="252"/>
      <c r="D235" s="253"/>
      <c r="E235" s="254"/>
      <c r="F235" s="265"/>
      <c r="G235" s="84"/>
      <c r="H235" s="84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69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</row>
    <row r="236" spans="1:51" ht="12.75">
      <c r="A236" s="307"/>
      <c r="B236" s="251"/>
      <c r="C236" s="252"/>
      <c r="D236" s="253"/>
      <c r="E236" s="254"/>
      <c r="F236" s="265"/>
      <c r="G236" s="84"/>
      <c r="H236" s="84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69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</row>
    <row r="237" spans="1:51" ht="12.75">
      <c r="A237" s="307"/>
      <c r="B237" s="251"/>
      <c r="C237" s="252"/>
      <c r="D237" s="253"/>
      <c r="E237" s="254"/>
      <c r="F237" s="265"/>
      <c r="G237" s="84"/>
      <c r="H237" s="84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69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</row>
    <row r="238" spans="1:51" ht="12.75">
      <c r="A238" s="307"/>
      <c r="B238" s="251"/>
      <c r="C238" s="252"/>
      <c r="D238" s="253"/>
      <c r="E238" s="254"/>
      <c r="F238" s="265"/>
      <c r="G238" s="84"/>
      <c r="H238" s="84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69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</row>
    <row r="239" spans="1:51" ht="12.75">
      <c r="A239" s="308"/>
      <c r="B239" s="237"/>
      <c r="C239" s="224"/>
      <c r="D239" s="192"/>
      <c r="E239" s="193"/>
      <c r="F239" s="264"/>
      <c r="G239" s="84"/>
      <c r="H239" s="84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69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</row>
    <row r="240" spans="1:51" ht="12.75">
      <c r="A240" s="309"/>
      <c r="B240" s="234"/>
      <c r="C240" s="223"/>
      <c r="D240" s="191"/>
      <c r="E240" s="131"/>
      <c r="F240" s="185"/>
      <c r="G240" s="84"/>
      <c r="H240" s="84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69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</row>
    <row r="241" spans="1:51" ht="12.75">
      <c r="A241" s="309"/>
      <c r="B241" s="234"/>
      <c r="C241" s="223"/>
      <c r="D241" s="191"/>
      <c r="E241" s="131"/>
      <c r="F241" s="185"/>
      <c r="G241" s="84"/>
      <c r="H241" s="84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69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</row>
    <row r="242" spans="1:51" ht="12.75">
      <c r="A242" s="309"/>
      <c r="B242" s="234"/>
      <c r="C242" s="223"/>
      <c r="D242" s="191"/>
      <c r="E242" s="131"/>
      <c r="F242" s="185"/>
      <c r="G242" s="84"/>
      <c r="H242" s="84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69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</row>
    <row r="243" spans="1:51" ht="12.75">
      <c r="A243" s="309"/>
      <c r="B243" s="234"/>
      <c r="C243" s="223"/>
      <c r="D243" s="191"/>
      <c r="E243" s="131"/>
      <c r="F243" s="185"/>
      <c r="G243" s="84"/>
      <c r="H243" s="84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69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</row>
    <row r="244" spans="1:51" ht="12.75">
      <c r="A244" s="309"/>
      <c r="B244" s="234"/>
      <c r="C244" s="223"/>
      <c r="D244" s="191"/>
      <c r="E244" s="131"/>
      <c r="F244" s="185"/>
      <c r="G244" s="84"/>
      <c r="H244" s="84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69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</row>
    <row r="245" spans="1:51" ht="12.75">
      <c r="A245" s="309"/>
      <c r="B245" s="234"/>
      <c r="C245" s="223"/>
      <c r="D245" s="191"/>
      <c r="E245" s="131"/>
      <c r="F245" s="185"/>
      <c r="G245" s="84"/>
      <c r="H245" s="84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69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</row>
    <row r="246" spans="1:51" ht="12.75">
      <c r="A246" s="309"/>
      <c r="B246" s="234"/>
      <c r="C246" s="223"/>
      <c r="D246" s="191"/>
      <c r="E246" s="131"/>
      <c r="F246" s="185"/>
      <c r="G246" s="84"/>
      <c r="H246" s="84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69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</row>
    <row r="247" spans="1:51" ht="12.75">
      <c r="A247" s="309"/>
      <c r="B247" s="234"/>
      <c r="C247" s="223"/>
      <c r="D247" s="191"/>
      <c r="E247" s="131"/>
      <c r="F247" s="185"/>
      <c r="G247" s="84"/>
      <c r="H247" s="84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69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</row>
    <row r="248" spans="1:51" ht="12.75">
      <c r="A248" s="309"/>
      <c r="B248" s="234"/>
      <c r="C248" s="223"/>
      <c r="D248" s="191"/>
      <c r="E248" s="131"/>
      <c r="F248" s="185"/>
      <c r="G248" s="84"/>
      <c r="H248" s="84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69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</row>
    <row r="249" spans="1:51" ht="12.75">
      <c r="A249" s="309"/>
      <c r="B249" s="234"/>
      <c r="C249" s="223"/>
      <c r="D249" s="191"/>
      <c r="E249" s="131"/>
      <c r="F249" s="185"/>
      <c r="G249" s="84"/>
      <c r="H249" s="84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69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</row>
    <row r="250" spans="1:51" ht="12.75">
      <c r="A250" s="309"/>
      <c r="B250" s="234"/>
      <c r="C250" s="223"/>
      <c r="D250" s="191"/>
      <c r="E250" s="131"/>
      <c r="F250" s="185"/>
      <c r="G250" s="84"/>
      <c r="H250" s="84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69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</row>
    <row r="251" spans="1:51" ht="12.75">
      <c r="A251" s="309"/>
      <c r="B251" s="234"/>
      <c r="C251" s="223"/>
      <c r="D251" s="191"/>
      <c r="E251" s="131"/>
      <c r="F251" s="185"/>
      <c r="G251" s="84"/>
      <c r="H251" s="84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69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</row>
    <row r="252" spans="1:51" ht="12.75">
      <c r="A252" s="309"/>
      <c r="B252" s="234"/>
      <c r="C252" s="223"/>
      <c r="D252" s="191"/>
      <c r="E252" s="131"/>
      <c r="F252" s="185"/>
      <c r="G252" s="84"/>
      <c r="H252" s="84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69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</row>
    <row r="253" spans="1:51" ht="12.75">
      <c r="A253" s="309"/>
      <c r="B253" s="234"/>
      <c r="C253" s="223"/>
      <c r="D253" s="191"/>
      <c r="E253" s="131"/>
      <c r="F253" s="185"/>
      <c r="G253" s="84"/>
      <c r="H253" s="84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69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</row>
    <row r="254" spans="1:51" ht="12.75">
      <c r="A254" s="309"/>
      <c r="B254" s="234"/>
      <c r="C254" s="223"/>
      <c r="D254" s="191"/>
      <c r="E254" s="131"/>
      <c r="F254" s="185"/>
      <c r="G254" s="84"/>
      <c r="H254" s="84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69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</row>
    <row r="255" spans="1:51" ht="12.75">
      <c r="A255" s="309"/>
      <c r="B255" s="234"/>
      <c r="C255" s="223"/>
      <c r="D255" s="191"/>
      <c r="E255" s="131"/>
      <c r="F255" s="185"/>
      <c r="G255" s="84"/>
      <c r="H255" s="84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69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</row>
    <row r="256" spans="1:51" ht="12.75">
      <c r="A256" s="309"/>
      <c r="B256" s="234"/>
      <c r="C256" s="223"/>
      <c r="D256" s="191"/>
      <c r="E256" s="131"/>
      <c r="F256" s="185"/>
      <c r="G256" s="84"/>
      <c r="H256" s="84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69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</row>
    <row r="257" spans="1:51" ht="12.75">
      <c r="A257" s="309"/>
      <c r="B257" s="234"/>
      <c r="C257" s="223"/>
      <c r="D257" s="191"/>
      <c r="E257" s="131"/>
      <c r="F257" s="185"/>
      <c r="G257" s="84"/>
      <c r="H257" s="84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69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</row>
    <row r="258" spans="1:51" ht="12.75">
      <c r="A258" s="309"/>
      <c r="B258" s="234"/>
      <c r="C258" s="223"/>
      <c r="D258" s="191"/>
      <c r="E258" s="131"/>
      <c r="F258" s="185"/>
      <c r="G258" s="84"/>
      <c r="H258" s="84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69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</row>
    <row r="259" spans="1:51" ht="12.75">
      <c r="A259" s="309"/>
      <c r="B259" s="234"/>
      <c r="C259" s="223"/>
      <c r="D259" s="191"/>
      <c r="E259" s="131"/>
      <c r="F259" s="185"/>
      <c r="G259" s="84"/>
      <c r="H259" s="84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69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</row>
    <row r="260" spans="1:51" ht="12.75">
      <c r="A260" s="309"/>
      <c r="B260" s="234"/>
      <c r="C260" s="223"/>
      <c r="D260" s="191"/>
      <c r="E260" s="131"/>
      <c r="F260" s="185"/>
      <c r="G260" s="84"/>
      <c r="H260" s="84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69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</row>
    <row r="261" spans="1:51" ht="12.75">
      <c r="A261" s="309"/>
      <c r="B261" s="234"/>
      <c r="C261" s="223"/>
      <c r="D261" s="191"/>
      <c r="E261" s="131"/>
      <c r="F261" s="185"/>
      <c r="G261" s="84"/>
      <c r="H261" s="84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69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</row>
    <row r="262" spans="1:51" ht="12.75">
      <c r="A262" s="309"/>
      <c r="B262" s="234"/>
      <c r="C262" s="223"/>
      <c r="D262" s="191"/>
      <c r="E262" s="131"/>
      <c r="F262" s="185"/>
      <c r="G262" s="84"/>
      <c r="H262" s="84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69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</row>
    <row r="263" spans="1:51" ht="12.75">
      <c r="A263" s="309"/>
      <c r="B263" s="234"/>
      <c r="C263" s="223"/>
      <c r="D263" s="191"/>
      <c r="E263" s="131"/>
      <c r="F263" s="185"/>
      <c r="G263" s="84"/>
      <c r="H263" s="84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69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</row>
    <row r="264" spans="1:51" ht="12.75">
      <c r="A264" s="309"/>
      <c r="B264" s="234"/>
      <c r="C264" s="223"/>
      <c r="D264" s="191"/>
      <c r="E264" s="131"/>
      <c r="F264" s="185"/>
      <c r="G264" s="84"/>
      <c r="H264" s="84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69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</row>
    <row r="265" spans="1:51" ht="12.75">
      <c r="A265" s="309"/>
      <c r="B265" s="234"/>
      <c r="C265" s="223"/>
      <c r="D265" s="191"/>
      <c r="E265" s="131"/>
      <c r="F265" s="185"/>
      <c r="G265" s="84"/>
      <c r="H265" s="84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69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</row>
    <row r="266" spans="1:51" ht="12.75">
      <c r="A266" s="309"/>
      <c r="B266" s="234"/>
      <c r="C266" s="223"/>
      <c r="D266" s="191"/>
      <c r="E266" s="131"/>
      <c r="F266" s="185"/>
      <c r="G266" s="84"/>
      <c r="H266" s="84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69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</row>
    <row r="267" spans="1:51" ht="12.75">
      <c r="A267" s="309"/>
      <c r="B267" s="234"/>
      <c r="C267" s="223"/>
      <c r="D267" s="191"/>
      <c r="E267" s="131"/>
      <c r="F267" s="185"/>
      <c r="G267" s="84"/>
      <c r="H267" s="84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69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</row>
    <row r="268" spans="1:51" ht="12.75">
      <c r="A268" s="309"/>
      <c r="B268" s="234"/>
      <c r="C268" s="223"/>
      <c r="D268" s="191"/>
      <c r="E268" s="131"/>
      <c r="F268" s="185"/>
      <c r="G268" s="84"/>
      <c r="H268" s="84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69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</row>
    <row r="269" spans="1:51" ht="12.75">
      <c r="A269" s="309"/>
      <c r="B269" s="234"/>
      <c r="C269" s="223"/>
      <c r="D269" s="191"/>
      <c r="E269" s="131"/>
      <c r="F269" s="185"/>
      <c r="G269" s="84"/>
      <c r="H269" s="84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69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</row>
    <row r="270" spans="1:51" ht="12.75">
      <c r="A270" s="309"/>
      <c r="B270" s="234"/>
      <c r="C270" s="223"/>
      <c r="D270" s="191"/>
      <c r="E270" s="131"/>
      <c r="F270" s="185"/>
      <c r="G270" s="84"/>
      <c r="H270" s="84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69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</row>
    <row r="271" spans="1:51" ht="12.75">
      <c r="A271" s="309"/>
      <c r="B271" s="234"/>
      <c r="C271" s="223"/>
      <c r="D271" s="191"/>
      <c r="E271" s="131"/>
      <c r="F271" s="185"/>
      <c r="G271" s="84"/>
      <c r="H271" s="84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69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</row>
    <row r="272" spans="1:51" ht="12.75">
      <c r="A272" s="309"/>
      <c r="B272" s="234"/>
      <c r="C272" s="223"/>
      <c r="D272" s="191"/>
      <c r="E272" s="131"/>
      <c r="F272" s="185"/>
      <c r="G272" s="84"/>
      <c r="H272" s="84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69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</row>
    <row r="273" spans="1:51" ht="12.75">
      <c r="A273" s="309"/>
      <c r="B273" s="234"/>
      <c r="C273" s="223"/>
      <c r="D273" s="191"/>
      <c r="E273" s="131"/>
      <c r="F273" s="185"/>
      <c r="G273" s="84"/>
      <c r="H273" s="84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69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</row>
    <row r="274" spans="1:51" ht="12.75">
      <c r="A274" s="309"/>
      <c r="B274" s="234"/>
      <c r="C274" s="223"/>
      <c r="D274" s="191"/>
      <c r="E274" s="131"/>
      <c r="F274" s="185"/>
      <c r="G274" s="84"/>
      <c r="H274" s="84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69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</row>
    <row r="275" spans="1:51" ht="12.75">
      <c r="A275" s="309"/>
      <c r="B275" s="234"/>
      <c r="C275" s="223"/>
      <c r="D275" s="191"/>
      <c r="E275" s="131"/>
      <c r="F275" s="185"/>
      <c r="G275" s="84"/>
      <c r="H275" s="84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69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</row>
    <row r="276" spans="1:51" ht="12.75">
      <c r="A276" s="309"/>
      <c r="B276" s="234"/>
      <c r="C276" s="223"/>
      <c r="D276" s="191"/>
      <c r="E276" s="131"/>
      <c r="F276" s="185"/>
      <c r="G276" s="84"/>
      <c r="H276" s="84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69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</row>
    <row r="277" spans="1:51" ht="12.75">
      <c r="A277" s="309"/>
      <c r="B277" s="234"/>
      <c r="C277" s="223"/>
      <c r="D277" s="191"/>
      <c r="E277" s="131"/>
      <c r="F277" s="185"/>
      <c r="G277" s="84"/>
      <c r="H277" s="84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69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</row>
    <row r="278" spans="1:51" ht="12.75">
      <c r="A278" s="309"/>
      <c r="B278" s="234"/>
      <c r="C278" s="223"/>
      <c r="D278" s="191"/>
      <c r="E278" s="131"/>
      <c r="F278" s="185"/>
      <c r="G278" s="84"/>
      <c r="H278" s="84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69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</row>
    <row r="279" spans="1:51" ht="12.75">
      <c r="A279" s="309"/>
      <c r="B279" s="234"/>
      <c r="C279" s="223"/>
      <c r="D279" s="191"/>
      <c r="E279" s="131"/>
      <c r="F279" s="185"/>
      <c r="G279" s="84"/>
      <c r="H279" s="84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69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</row>
    <row r="280" spans="1:51" ht="12.75">
      <c r="A280" s="309"/>
      <c r="B280" s="234"/>
      <c r="C280" s="223"/>
      <c r="D280" s="191"/>
      <c r="E280" s="131"/>
      <c r="F280" s="185"/>
      <c r="G280" s="84"/>
      <c r="H280" s="84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69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</row>
    <row r="281" spans="1:51" ht="12.75">
      <c r="A281" s="309"/>
      <c r="B281" s="234"/>
      <c r="C281" s="223"/>
      <c r="D281" s="191"/>
      <c r="E281" s="131"/>
      <c r="F281" s="185"/>
      <c r="G281" s="84"/>
      <c r="H281" s="84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69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</row>
    <row r="282" spans="1:51" ht="12.75">
      <c r="A282" s="309"/>
      <c r="B282" s="234"/>
      <c r="C282" s="223"/>
      <c r="D282" s="191"/>
      <c r="E282" s="131"/>
      <c r="F282" s="185"/>
      <c r="G282" s="84"/>
      <c r="H282" s="84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69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</row>
    <row r="283" spans="1:51" ht="12.75">
      <c r="A283" s="309"/>
      <c r="B283" s="234"/>
      <c r="C283" s="223"/>
      <c r="D283" s="191"/>
      <c r="E283" s="131"/>
      <c r="F283" s="185"/>
      <c r="G283" s="84"/>
      <c r="H283" s="84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69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</row>
    <row r="284" spans="1:51" ht="12.75">
      <c r="A284" s="309"/>
      <c r="B284" s="234"/>
      <c r="C284" s="223"/>
      <c r="D284" s="191"/>
      <c r="E284" s="131"/>
      <c r="F284" s="185"/>
      <c r="G284" s="84"/>
      <c r="H284" s="84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69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</row>
    <row r="285" spans="1:51" ht="12.75">
      <c r="A285" s="309"/>
      <c r="B285" s="234"/>
      <c r="C285" s="223"/>
      <c r="D285" s="191"/>
      <c r="E285" s="131"/>
      <c r="F285" s="185"/>
      <c r="G285" s="84"/>
      <c r="H285" s="84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69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</row>
    <row r="286" spans="1:51" ht="12.75">
      <c r="A286" s="309"/>
      <c r="B286" s="234"/>
      <c r="C286" s="223"/>
      <c r="D286" s="191"/>
      <c r="E286" s="131"/>
      <c r="F286" s="185"/>
      <c r="G286" s="84"/>
      <c r="H286" s="84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69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</row>
    <row r="287" spans="1:51" ht="12.75">
      <c r="A287" s="309"/>
      <c r="B287" s="234"/>
      <c r="C287" s="223"/>
      <c r="D287" s="191"/>
      <c r="E287" s="131"/>
      <c r="F287" s="185"/>
      <c r="G287" s="84"/>
      <c r="H287" s="84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69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</row>
    <row r="288" spans="1:51" ht="12.75">
      <c r="A288" s="309"/>
      <c r="B288" s="234"/>
      <c r="C288" s="223"/>
      <c r="D288" s="191"/>
      <c r="E288" s="131"/>
      <c r="F288" s="185"/>
      <c r="G288" s="84"/>
      <c r="H288" s="84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69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</row>
    <row r="289" spans="1:51" ht="12.75">
      <c r="A289" s="309"/>
      <c r="B289" s="234"/>
      <c r="C289" s="223"/>
      <c r="D289" s="191"/>
      <c r="E289" s="131"/>
      <c r="F289" s="185"/>
      <c r="G289" s="84"/>
      <c r="H289" s="84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69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</row>
    <row r="290" spans="1:51" ht="12.75">
      <c r="A290" s="309"/>
      <c r="B290" s="234"/>
      <c r="C290" s="223"/>
      <c r="D290" s="191"/>
      <c r="E290" s="131"/>
      <c r="F290" s="185"/>
      <c r="G290" s="84"/>
      <c r="H290" s="84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69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</row>
    <row r="291" spans="1:51" ht="12.75">
      <c r="A291" s="309"/>
      <c r="B291" s="234"/>
      <c r="C291" s="223"/>
      <c r="D291" s="191"/>
      <c r="E291" s="131"/>
      <c r="F291" s="185"/>
      <c r="G291" s="84"/>
      <c r="H291" s="84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69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</row>
    <row r="292" spans="1:51" ht="12.75">
      <c r="A292" s="309"/>
      <c r="B292" s="234"/>
      <c r="C292" s="223"/>
      <c r="D292" s="191"/>
      <c r="E292" s="131"/>
      <c r="F292" s="185"/>
      <c r="G292" s="84"/>
      <c r="H292" s="84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69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</row>
    <row r="293" spans="1:51" ht="12.75">
      <c r="A293" s="309"/>
      <c r="B293" s="234"/>
      <c r="C293" s="223"/>
      <c r="D293" s="191"/>
      <c r="E293" s="131"/>
      <c r="F293" s="185"/>
      <c r="G293" s="84"/>
      <c r="H293" s="84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69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</row>
    <row r="294" spans="1:51" ht="12.75">
      <c r="A294" s="309"/>
      <c r="B294" s="234"/>
      <c r="C294" s="223"/>
      <c r="D294" s="191"/>
      <c r="E294" s="131"/>
      <c r="F294" s="185"/>
      <c r="G294" s="84"/>
      <c r="H294" s="84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69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</row>
    <row r="295" spans="1:51" ht="12.75">
      <c r="A295" s="309"/>
      <c r="B295" s="234"/>
      <c r="C295" s="223"/>
      <c r="D295" s="191"/>
      <c r="E295" s="131"/>
      <c r="F295" s="185"/>
      <c r="G295" s="84"/>
      <c r="H295" s="84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69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</row>
    <row r="296" spans="1:51" ht="12.75">
      <c r="A296" s="309"/>
      <c r="B296" s="234"/>
      <c r="C296" s="223"/>
      <c r="D296" s="191"/>
      <c r="E296" s="131"/>
      <c r="F296" s="185"/>
      <c r="G296" s="84"/>
      <c r="H296" s="84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69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</row>
    <row r="297" spans="1:51" ht="12.75">
      <c r="A297" s="309"/>
      <c r="B297" s="234"/>
      <c r="C297" s="223"/>
      <c r="D297" s="191"/>
      <c r="E297" s="131"/>
      <c r="F297" s="185"/>
      <c r="G297" s="84"/>
      <c r="H297" s="84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69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</row>
    <row r="298" spans="1:51" ht="12.75">
      <c r="A298" s="309"/>
      <c r="B298" s="234"/>
      <c r="C298" s="223"/>
      <c r="D298" s="191"/>
      <c r="E298" s="131"/>
      <c r="F298" s="185"/>
      <c r="G298" s="84"/>
      <c r="H298" s="84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69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</row>
    <row r="299" spans="1:51" ht="12.75">
      <c r="A299" s="309"/>
      <c r="B299" s="234"/>
      <c r="C299" s="223"/>
      <c r="D299" s="191"/>
      <c r="E299" s="131"/>
      <c r="F299" s="185"/>
      <c r="G299" s="84"/>
      <c r="H299" s="84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69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</row>
    <row r="300" spans="1:51" ht="12.75">
      <c r="A300" s="309"/>
      <c r="B300" s="234"/>
      <c r="C300" s="223"/>
      <c r="D300" s="191"/>
      <c r="E300" s="131"/>
      <c r="F300" s="185"/>
      <c r="G300" s="84"/>
      <c r="H300" s="84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69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</row>
    <row r="301" spans="1:51" ht="12.75">
      <c r="A301" s="309"/>
      <c r="B301" s="234"/>
      <c r="C301" s="223"/>
      <c r="D301" s="191"/>
      <c r="E301" s="131"/>
      <c r="F301" s="185"/>
      <c r="G301" s="84"/>
      <c r="H301" s="84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69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</row>
    <row r="302" spans="1:51" ht="12.75">
      <c r="A302" s="309"/>
      <c r="B302" s="234"/>
      <c r="C302" s="223"/>
      <c r="D302" s="191"/>
      <c r="E302" s="131"/>
      <c r="F302" s="185"/>
      <c r="G302" s="84"/>
      <c r="H302" s="84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69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</row>
    <row r="303" spans="1:51" ht="12.75">
      <c r="A303" s="309"/>
      <c r="B303" s="234"/>
      <c r="C303" s="223"/>
      <c r="D303" s="191"/>
      <c r="E303" s="131"/>
      <c r="F303" s="185"/>
      <c r="G303" s="84"/>
      <c r="H303" s="84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69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</row>
    <row r="304" spans="1:51" ht="12.75">
      <c r="A304" s="309"/>
      <c r="B304" s="234"/>
      <c r="C304" s="223"/>
      <c r="D304" s="191"/>
      <c r="E304" s="131"/>
      <c r="F304" s="185"/>
      <c r="G304" s="84"/>
      <c r="H304" s="84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69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</row>
    <row r="305" spans="1:51" ht="12.75">
      <c r="A305" s="309"/>
      <c r="B305" s="234"/>
      <c r="C305" s="223"/>
      <c r="D305" s="191"/>
      <c r="E305" s="131"/>
      <c r="F305" s="185"/>
      <c r="G305" s="84"/>
      <c r="H305" s="84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69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</row>
    <row r="306" spans="1:51" ht="12.75">
      <c r="A306" s="309"/>
      <c r="B306" s="234"/>
      <c r="C306" s="223"/>
      <c r="D306" s="191"/>
      <c r="E306" s="131"/>
      <c r="F306" s="185"/>
      <c r="G306" s="84"/>
      <c r="H306" s="84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69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</row>
    <row r="307" spans="1:51" ht="12.75">
      <c r="A307" s="309"/>
      <c r="B307" s="234"/>
      <c r="C307" s="223"/>
      <c r="D307" s="191"/>
      <c r="E307" s="131"/>
      <c r="F307" s="185"/>
      <c r="G307" s="84"/>
      <c r="H307" s="84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69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</row>
    <row r="308" spans="1:51" ht="12.75">
      <c r="A308" s="309"/>
      <c r="B308" s="234"/>
      <c r="C308" s="223"/>
      <c r="D308" s="191"/>
      <c r="E308" s="131"/>
      <c r="F308" s="185"/>
      <c r="G308" s="84"/>
      <c r="H308" s="84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69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</row>
    <row r="309" spans="1:51" ht="12.75">
      <c r="A309" s="309"/>
      <c r="B309" s="234"/>
      <c r="C309" s="223"/>
      <c r="D309" s="191"/>
      <c r="E309" s="131"/>
      <c r="F309" s="185"/>
      <c r="G309" s="84"/>
      <c r="H309" s="84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69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</row>
    <row r="310" spans="1:51" ht="12.75">
      <c r="A310" s="309"/>
      <c r="B310" s="234"/>
      <c r="C310" s="223"/>
      <c r="D310" s="191"/>
      <c r="E310" s="131"/>
      <c r="F310" s="185"/>
      <c r="G310" s="84"/>
      <c r="H310" s="84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69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</row>
    <row r="311" spans="1:51" ht="12.75">
      <c r="A311" s="309"/>
      <c r="B311" s="234"/>
      <c r="C311" s="223"/>
      <c r="D311" s="191"/>
      <c r="E311" s="131"/>
      <c r="F311" s="185"/>
      <c r="G311" s="84"/>
      <c r="H311" s="84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69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</row>
    <row r="312" spans="1:51" ht="12.75">
      <c r="A312" s="309"/>
      <c r="B312" s="234"/>
      <c r="C312" s="223"/>
      <c r="D312" s="191"/>
      <c r="E312" s="131"/>
      <c r="F312" s="185"/>
      <c r="G312" s="84"/>
      <c r="H312" s="84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69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</row>
    <row r="313" spans="1:51" ht="12.75">
      <c r="A313" s="309"/>
      <c r="B313" s="234"/>
      <c r="C313" s="223"/>
      <c r="D313" s="191"/>
      <c r="E313" s="131"/>
      <c r="F313" s="185"/>
      <c r="G313" s="84"/>
      <c r="H313" s="84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69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</row>
    <row r="314" spans="1:51" ht="12.75">
      <c r="A314" s="309"/>
      <c r="B314" s="234"/>
      <c r="C314" s="223"/>
      <c r="D314" s="191"/>
      <c r="E314" s="131"/>
      <c r="F314" s="185"/>
      <c r="G314" s="84"/>
      <c r="H314" s="84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69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</row>
    <row r="315" spans="1:51" ht="12.75">
      <c r="A315" s="309"/>
      <c r="B315" s="234"/>
      <c r="C315" s="223"/>
      <c r="D315" s="191"/>
      <c r="E315" s="131"/>
      <c r="F315" s="185"/>
      <c r="G315" s="84"/>
      <c r="H315" s="84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69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</row>
    <row r="316" spans="1:51" ht="12.75">
      <c r="A316" s="309"/>
      <c r="B316" s="234"/>
      <c r="C316" s="223"/>
      <c r="D316" s="191"/>
      <c r="E316" s="131"/>
      <c r="F316" s="185"/>
      <c r="G316" s="84"/>
      <c r="H316" s="84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69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</row>
    <row r="317" spans="1:51" ht="12.75">
      <c r="A317" s="309"/>
      <c r="B317" s="234"/>
      <c r="C317" s="223"/>
      <c r="D317" s="191"/>
      <c r="E317" s="131"/>
      <c r="F317" s="185"/>
      <c r="G317" s="84"/>
      <c r="H317" s="84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69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</row>
    <row r="318" spans="1:51" ht="12.75">
      <c r="A318" s="309"/>
      <c r="B318" s="234"/>
      <c r="C318" s="223"/>
      <c r="D318" s="191"/>
      <c r="E318" s="131"/>
      <c r="F318" s="185"/>
      <c r="G318" s="84"/>
      <c r="H318" s="84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69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</row>
    <row r="319" spans="1:51" ht="12.75">
      <c r="A319" s="309"/>
      <c r="B319" s="234"/>
      <c r="C319" s="223"/>
      <c r="D319" s="191"/>
      <c r="E319" s="131"/>
      <c r="F319" s="185"/>
      <c r="G319" s="84"/>
      <c r="H319" s="84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69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</row>
    <row r="320" spans="1:51" ht="12.75">
      <c r="A320" s="309"/>
      <c r="B320" s="234"/>
      <c r="C320" s="223"/>
      <c r="D320" s="191"/>
      <c r="E320" s="131"/>
      <c r="F320" s="185"/>
      <c r="G320" s="84"/>
      <c r="H320" s="84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69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</row>
    <row r="321" spans="1:51" ht="12.75">
      <c r="A321" s="309"/>
      <c r="B321" s="234"/>
      <c r="C321" s="223"/>
      <c r="D321" s="191"/>
      <c r="E321" s="131"/>
      <c r="F321" s="185"/>
      <c r="G321" s="84"/>
      <c r="H321" s="84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69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</row>
    <row r="322" spans="1:51" ht="12.75">
      <c r="A322" s="309"/>
      <c r="B322" s="234"/>
      <c r="C322" s="223"/>
      <c r="D322" s="191"/>
      <c r="E322" s="131"/>
      <c r="F322" s="185"/>
      <c r="G322" s="84"/>
      <c r="H322" s="84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69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</row>
    <row r="323" spans="1:51" ht="12.75">
      <c r="A323" s="309"/>
      <c r="B323" s="234"/>
      <c r="C323" s="223"/>
      <c r="D323" s="191"/>
      <c r="E323" s="131"/>
      <c r="F323" s="185"/>
      <c r="G323" s="84"/>
      <c r="H323" s="84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69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</row>
    <row r="324" spans="1:51" ht="12.75">
      <c r="A324" s="309"/>
      <c r="B324" s="234"/>
      <c r="C324" s="223"/>
      <c r="D324" s="191"/>
      <c r="E324" s="131"/>
      <c r="F324" s="185"/>
      <c r="G324" s="84"/>
      <c r="H324" s="84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69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</row>
    <row r="325" spans="1:51" ht="12.75">
      <c r="A325" s="309"/>
      <c r="B325" s="234"/>
      <c r="C325" s="223"/>
      <c r="D325" s="191"/>
      <c r="E325" s="131"/>
      <c r="F325" s="185"/>
      <c r="G325" s="84"/>
      <c r="H325" s="84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69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</row>
    <row r="326" spans="1:51" ht="12.75">
      <c r="A326" s="309"/>
      <c r="B326" s="234"/>
      <c r="C326" s="223"/>
      <c r="D326" s="191"/>
      <c r="E326" s="131"/>
      <c r="F326" s="185"/>
      <c r="G326" s="84"/>
      <c r="H326" s="84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69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</row>
    <row r="327" spans="1:51" ht="12.75">
      <c r="A327" s="309"/>
      <c r="B327" s="234"/>
      <c r="C327" s="223"/>
      <c r="D327" s="191"/>
      <c r="E327" s="131"/>
      <c r="F327" s="185"/>
      <c r="G327" s="84"/>
      <c r="H327" s="84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69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</row>
    <row r="328" spans="1:51" ht="12.75">
      <c r="A328" s="309"/>
      <c r="B328" s="234"/>
      <c r="C328" s="223"/>
      <c r="D328" s="191"/>
      <c r="E328" s="131"/>
      <c r="F328" s="185"/>
      <c r="G328" s="84"/>
      <c r="H328" s="84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69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</row>
    <row r="329" spans="1:51" ht="12.75">
      <c r="A329" s="309"/>
      <c r="B329" s="234"/>
      <c r="C329" s="223"/>
      <c r="D329" s="191"/>
      <c r="E329" s="131"/>
      <c r="F329" s="185"/>
      <c r="G329" s="84"/>
      <c r="H329" s="84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69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</row>
    <row r="330" spans="1:51" ht="12.75">
      <c r="A330" s="309"/>
      <c r="B330" s="234"/>
      <c r="C330" s="223"/>
      <c r="D330" s="191"/>
      <c r="E330" s="131"/>
      <c r="F330" s="185"/>
      <c r="G330" s="84"/>
      <c r="H330" s="84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69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</row>
    <row r="331" spans="1:51" ht="12.75">
      <c r="A331" s="309"/>
      <c r="B331" s="234"/>
      <c r="C331" s="223"/>
      <c r="D331" s="191"/>
      <c r="E331" s="131"/>
      <c r="F331" s="185"/>
      <c r="G331" s="84"/>
      <c r="H331" s="84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69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</row>
    <row r="332" spans="1:51" ht="12.75">
      <c r="A332" s="309"/>
      <c r="B332" s="234"/>
      <c r="C332" s="223"/>
      <c r="D332" s="191"/>
      <c r="E332" s="131"/>
      <c r="F332" s="185"/>
      <c r="G332" s="84"/>
      <c r="H332" s="84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69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</row>
    <row r="333" spans="1:51" ht="12.75">
      <c r="A333" s="309"/>
      <c r="B333" s="234"/>
      <c r="C333" s="223"/>
      <c r="D333" s="191"/>
      <c r="E333" s="131"/>
      <c r="F333" s="185"/>
      <c r="G333" s="84"/>
      <c r="H333" s="84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69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</row>
    <row r="334" spans="1:51" ht="12.75">
      <c r="A334" s="309"/>
      <c r="B334" s="234"/>
      <c r="C334" s="223"/>
      <c r="D334" s="191"/>
      <c r="E334" s="131"/>
      <c r="F334" s="185"/>
      <c r="G334" s="84"/>
      <c r="H334" s="84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69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</row>
    <row r="335" spans="1:51" ht="12.75">
      <c r="A335" s="309"/>
      <c r="B335" s="234"/>
      <c r="C335" s="223"/>
      <c r="D335" s="191"/>
      <c r="E335" s="131"/>
      <c r="F335" s="185"/>
      <c r="G335" s="84"/>
      <c r="H335" s="84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69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</row>
    <row r="336" spans="1:51" ht="12.75">
      <c r="A336" s="309"/>
      <c r="B336" s="234"/>
      <c r="C336" s="223"/>
      <c r="D336" s="191"/>
      <c r="E336" s="131"/>
      <c r="F336" s="185"/>
      <c r="G336" s="84"/>
      <c r="H336" s="84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69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</row>
    <row r="337" spans="1:51" ht="12.75">
      <c r="A337" s="309"/>
      <c r="B337" s="234"/>
      <c r="C337" s="223"/>
      <c r="D337" s="191"/>
      <c r="E337" s="131"/>
      <c r="F337" s="185"/>
      <c r="G337" s="84"/>
      <c r="H337" s="84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69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</row>
    <row r="338" spans="1:51" ht="12.75">
      <c r="A338" s="309"/>
      <c r="B338" s="234"/>
      <c r="C338" s="223"/>
      <c r="D338" s="191"/>
      <c r="E338" s="131"/>
      <c r="F338" s="185"/>
      <c r="G338" s="84"/>
      <c r="H338" s="84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69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</row>
    <row r="339" spans="1:51" ht="12.75">
      <c r="A339" s="309"/>
      <c r="B339" s="234"/>
      <c r="C339" s="223"/>
      <c r="D339" s="191"/>
      <c r="E339" s="131"/>
      <c r="F339" s="185"/>
      <c r="G339" s="84"/>
      <c r="H339" s="84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69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</row>
    <row r="340" spans="1:51" ht="12.75">
      <c r="A340" s="309"/>
      <c r="B340" s="234"/>
      <c r="C340" s="223"/>
      <c r="D340" s="191"/>
      <c r="E340" s="131"/>
      <c r="F340" s="185"/>
      <c r="G340" s="84"/>
      <c r="H340" s="84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69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</row>
    <row r="341" spans="1:51" ht="12.75">
      <c r="A341" s="309"/>
      <c r="B341" s="234"/>
      <c r="C341" s="223"/>
      <c r="D341" s="191"/>
      <c r="E341" s="131"/>
      <c r="F341" s="185"/>
      <c r="G341" s="84"/>
      <c r="H341" s="84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69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</row>
    <row r="342" spans="1:51" ht="12.75">
      <c r="A342" s="309"/>
      <c r="B342" s="234"/>
      <c r="C342" s="223"/>
      <c r="D342" s="191"/>
      <c r="E342" s="131"/>
      <c r="F342" s="185"/>
      <c r="G342" s="84"/>
      <c r="H342" s="84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69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</row>
    <row r="343" spans="1:51" ht="12.75">
      <c r="A343" s="309"/>
      <c r="B343" s="234"/>
      <c r="C343" s="223"/>
      <c r="D343" s="191"/>
      <c r="E343" s="131"/>
      <c r="F343" s="185"/>
      <c r="G343" s="84"/>
      <c r="H343" s="84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69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</row>
    <row r="344" spans="1:51" ht="12.75">
      <c r="A344" s="309"/>
      <c r="B344" s="234"/>
      <c r="C344" s="223"/>
      <c r="D344" s="191"/>
      <c r="E344" s="131"/>
      <c r="F344" s="185"/>
      <c r="G344" s="84"/>
      <c r="H344" s="84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69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</row>
    <row r="345" spans="1:51" ht="12.75">
      <c r="A345" s="309"/>
      <c r="B345" s="234"/>
      <c r="C345" s="223"/>
      <c r="D345" s="191"/>
      <c r="E345" s="131"/>
      <c r="F345" s="185"/>
      <c r="G345" s="84"/>
      <c r="H345" s="84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69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</row>
    <row r="346" spans="1:51" ht="12.75">
      <c r="A346" s="309"/>
      <c r="B346" s="234"/>
      <c r="C346" s="223"/>
      <c r="D346" s="191"/>
      <c r="E346" s="131"/>
      <c r="F346" s="185"/>
      <c r="G346" s="84"/>
      <c r="H346" s="84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69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</row>
    <row r="347" spans="1:51" ht="12.75">
      <c r="A347" s="309"/>
      <c r="B347" s="234"/>
      <c r="C347" s="223"/>
      <c r="D347" s="191"/>
      <c r="E347" s="131"/>
      <c r="F347" s="185"/>
      <c r="G347" s="84"/>
      <c r="H347" s="84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69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</row>
    <row r="348" spans="1:51" ht="12.75">
      <c r="A348" s="309"/>
      <c r="B348" s="234"/>
      <c r="C348" s="223"/>
      <c r="D348" s="191"/>
      <c r="E348" s="131"/>
      <c r="F348" s="185"/>
      <c r="G348" s="84"/>
      <c r="H348" s="84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69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</row>
    <row r="349" spans="1:51" ht="12.75">
      <c r="A349" s="309"/>
      <c r="B349" s="234"/>
      <c r="C349" s="223"/>
      <c r="D349" s="191"/>
      <c r="E349" s="131"/>
      <c r="F349" s="185"/>
      <c r="G349" s="84"/>
      <c r="H349" s="84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69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</row>
    <row r="350" spans="1:51" ht="12.75">
      <c r="A350" s="309"/>
      <c r="B350" s="234"/>
      <c r="C350" s="223"/>
      <c r="D350" s="191"/>
      <c r="E350" s="131"/>
      <c r="F350" s="185"/>
      <c r="G350" s="84"/>
      <c r="H350" s="84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69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</row>
    <row r="351" spans="1:51" ht="12.75">
      <c r="A351" s="309"/>
      <c r="B351" s="234"/>
      <c r="C351" s="223"/>
      <c r="D351" s="191"/>
      <c r="E351" s="131"/>
      <c r="F351" s="185"/>
      <c r="G351" s="84"/>
      <c r="H351" s="84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69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</row>
    <row r="352" spans="1:51" ht="12.75">
      <c r="A352" s="309"/>
      <c r="B352" s="234"/>
      <c r="C352" s="223"/>
      <c r="D352" s="191"/>
      <c r="E352" s="131"/>
      <c r="F352" s="185"/>
      <c r="G352" s="84"/>
      <c r="H352" s="84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69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</row>
    <row r="353" spans="1:51" ht="12.75">
      <c r="A353" s="309"/>
      <c r="B353" s="234"/>
      <c r="C353" s="223"/>
      <c r="D353" s="191"/>
      <c r="E353" s="131"/>
      <c r="F353" s="185"/>
      <c r="G353" s="84"/>
      <c r="H353" s="84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69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</row>
    <row r="354" spans="1:51" ht="12.75">
      <c r="A354" s="309"/>
      <c r="B354" s="234"/>
      <c r="C354" s="223"/>
      <c r="D354" s="191"/>
      <c r="E354" s="131"/>
      <c r="F354" s="185"/>
      <c r="G354" s="84"/>
      <c r="H354" s="84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69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</row>
    <row r="355" spans="1:51" ht="12.75">
      <c r="A355" s="309"/>
      <c r="B355" s="234"/>
      <c r="C355" s="223"/>
      <c r="D355" s="191"/>
      <c r="E355" s="131"/>
      <c r="F355" s="185"/>
      <c r="G355" s="84"/>
      <c r="H355" s="84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69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</row>
    <row r="356" spans="1:51" ht="12.75">
      <c r="A356" s="309"/>
      <c r="B356" s="234"/>
      <c r="C356" s="223"/>
      <c r="D356" s="191"/>
      <c r="E356" s="131"/>
      <c r="F356" s="185"/>
      <c r="G356" s="84"/>
      <c r="H356" s="84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69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</row>
    <row r="357" spans="1:51" ht="12.75">
      <c r="A357" s="309"/>
      <c r="B357" s="234"/>
      <c r="C357" s="223"/>
      <c r="D357" s="191"/>
      <c r="E357" s="131"/>
      <c r="F357" s="185"/>
      <c r="G357" s="84"/>
      <c r="H357" s="84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69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</row>
    <row r="358" spans="1:51" ht="12.75">
      <c r="A358" s="309"/>
      <c r="B358" s="234"/>
      <c r="C358" s="223"/>
      <c r="D358" s="191"/>
      <c r="E358" s="131"/>
      <c r="F358" s="185"/>
      <c r="G358" s="84"/>
      <c r="H358" s="84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69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</row>
    <row r="359" spans="1:51" ht="12.75">
      <c r="A359" s="309"/>
      <c r="B359" s="234"/>
      <c r="C359" s="223"/>
      <c r="D359" s="191"/>
      <c r="E359" s="131"/>
      <c r="F359" s="185"/>
      <c r="G359" s="84"/>
      <c r="H359" s="84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69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</row>
    <row r="360" spans="1:51" ht="12.75">
      <c r="A360" s="309"/>
      <c r="B360" s="234"/>
      <c r="C360" s="223"/>
      <c r="D360" s="191"/>
      <c r="E360" s="131"/>
      <c r="F360" s="185"/>
      <c r="G360" s="84"/>
      <c r="H360" s="84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69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</row>
    <row r="361" spans="1:51" ht="12.75">
      <c r="A361" s="309"/>
      <c r="B361" s="234"/>
      <c r="C361" s="223"/>
      <c r="D361" s="191"/>
      <c r="E361" s="131"/>
      <c r="F361" s="185"/>
      <c r="G361" s="84"/>
      <c r="H361" s="84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69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</row>
    <row r="362" spans="1:51" ht="12.75">
      <c r="A362" s="309"/>
      <c r="B362" s="234"/>
      <c r="C362" s="223"/>
      <c r="D362" s="191"/>
      <c r="E362" s="131"/>
      <c r="F362" s="185"/>
      <c r="G362" s="84"/>
      <c r="H362" s="84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69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</row>
    <row r="363" spans="1:51" ht="12.75">
      <c r="A363" s="309"/>
      <c r="B363" s="234"/>
      <c r="C363" s="223"/>
      <c r="D363" s="191"/>
      <c r="E363" s="131"/>
      <c r="F363" s="185"/>
      <c r="G363" s="84"/>
      <c r="H363" s="84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69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</row>
    <row r="364" spans="1:51" ht="12.75">
      <c r="A364" s="309"/>
      <c r="B364" s="234"/>
      <c r="C364" s="223"/>
      <c r="D364" s="191"/>
      <c r="E364" s="131"/>
      <c r="F364" s="185"/>
      <c r="G364" s="84"/>
      <c r="H364" s="84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69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</row>
    <row r="365" spans="1:51" ht="12.75">
      <c r="A365" s="309"/>
      <c r="B365" s="234"/>
      <c r="C365" s="223"/>
      <c r="D365" s="191"/>
      <c r="E365" s="131"/>
      <c r="F365" s="185"/>
      <c r="G365" s="84"/>
      <c r="H365" s="84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69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</row>
    <row r="366" spans="1:51" ht="12.75">
      <c r="A366" s="309"/>
      <c r="B366" s="234"/>
      <c r="C366" s="223"/>
      <c r="D366" s="191"/>
      <c r="E366" s="131"/>
      <c r="F366" s="185"/>
      <c r="G366" s="84"/>
      <c r="H366" s="84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69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</row>
    <row r="367" spans="1:51" ht="12.75">
      <c r="A367" s="309"/>
      <c r="B367" s="234"/>
      <c r="C367" s="223"/>
      <c r="D367" s="191"/>
      <c r="E367" s="131"/>
      <c r="F367" s="185"/>
      <c r="G367" s="84"/>
      <c r="H367" s="84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69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</row>
    <row r="368" spans="1:51" ht="12.75">
      <c r="A368" s="309"/>
      <c r="B368" s="234"/>
      <c r="C368" s="223"/>
      <c r="D368" s="191"/>
      <c r="E368" s="131"/>
      <c r="F368" s="185"/>
      <c r="G368" s="84"/>
      <c r="H368" s="84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69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</row>
    <row r="369" spans="1:51" ht="12.75">
      <c r="A369" s="309"/>
      <c r="B369" s="234"/>
      <c r="C369" s="223"/>
      <c r="D369" s="191"/>
      <c r="E369" s="131"/>
      <c r="F369" s="185"/>
      <c r="G369" s="84"/>
      <c r="H369" s="84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69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</row>
    <row r="370" spans="1:51" ht="12.75">
      <c r="A370" s="309"/>
      <c r="B370" s="234"/>
      <c r="C370" s="223"/>
      <c r="D370" s="191"/>
      <c r="E370" s="131"/>
      <c r="F370" s="185"/>
      <c r="G370" s="84"/>
      <c r="H370" s="84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69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</row>
    <row r="371" spans="1:51" ht="12.75">
      <c r="A371" s="309"/>
      <c r="B371" s="234"/>
      <c r="C371" s="223"/>
      <c r="D371" s="191"/>
      <c r="E371" s="131"/>
      <c r="F371" s="185"/>
      <c r="G371" s="84"/>
      <c r="H371" s="84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69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</row>
    <row r="372" spans="1:51" ht="12.75">
      <c r="A372" s="309"/>
      <c r="B372" s="234"/>
      <c r="C372" s="223"/>
      <c r="D372" s="191"/>
      <c r="E372" s="131"/>
      <c r="F372" s="185"/>
      <c r="G372" s="84"/>
      <c r="H372" s="84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69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</row>
    <row r="373" spans="1:51" ht="12.75">
      <c r="A373" s="309"/>
      <c r="B373" s="234"/>
      <c r="C373" s="223"/>
      <c r="D373" s="191"/>
      <c r="E373" s="131"/>
      <c r="F373" s="185"/>
      <c r="G373" s="84"/>
      <c r="H373" s="84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69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</row>
    <row r="374" spans="1:51" ht="12.75">
      <c r="A374" s="309"/>
      <c r="B374" s="234"/>
      <c r="C374" s="223"/>
      <c r="D374" s="191"/>
      <c r="E374" s="131"/>
      <c r="F374" s="185"/>
      <c r="G374" s="84"/>
      <c r="H374" s="84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69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</row>
    <row r="375" spans="1:51" ht="12.75">
      <c r="A375" s="309"/>
      <c r="B375" s="234"/>
      <c r="C375" s="223"/>
      <c r="D375" s="191"/>
      <c r="E375" s="131"/>
      <c r="F375" s="185"/>
      <c r="G375" s="84"/>
      <c r="H375" s="84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69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</row>
    <row r="376" spans="1:51" ht="12.75">
      <c r="A376" s="309"/>
      <c r="B376" s="234"/>
      <c r="C376" s="223"/>
      <c r="D376" s="191"/>
      <c r="E376" s="131"/>
      <c r="F376" s="185"/>
      <c r="G376" s="84"/>
      <c r="H376" s="84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69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</row>
    <row r="377" spans="1:51" ht="12.75">
      <c r="A377" s="309"/>
      <c r="B377" s="234"/>
      <c r="C377" s="223"/>
      <c r="D377" s="191"/>
      <c r="E377" s="131"/>
      <c r="F377" s="185"/>
      <c r="G377" s="84"/>
      <c r="H377" s="84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69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</row>
    <row r="378" spans="1:51" ht="12.75">
      <c r="A378" s="309"/>
      <c r="B378" s="234"/>
      <c r="C378" s="223"/>
      <c r="D378" s="191"/>
      <c r="E378" s="131"/>
      <c r="F378" s="185"/>
      <c r="G378" s="84"/>
      <c r="H378" s="84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69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</row>
    <row r="379" spans="1:51" ht="12.75">
      <c r="A379" s="309"/>
      <c r="B379" s="234"/>
      <c r="C379" s="223"/>
      <c r="D379" s="191"/>
      <c r="E379" s="131"/>
      <c r="F379" s="185"/>
      <c r="G379" s="84"/>
      <c r="H379" s="84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69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</row>
    <row r="380" spans="1:51" ht="12.75">
      <c r="A380" s="309"/>
      <c r="B380" s="234"/>
      <c r="C380" s="223"/>
      <c r="D380" s="191"/>
      <c r="E380" s="131"/>
      <c r="F380" s="185"/>
      <c r="G380" s="84"/>
      <c r="H380" s="84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69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</row>
    <row r="381" spans="1:51" ht="12.75">
      <c r="A381" s="309"/>
      <c r="B381" s="234"/>
      <c r="C381" s="223"/>
      <c r="D381" s="191"/>
      <c r="E381" s="131"/>
      <c r="F381" s="185"/>
      <c r="G381" s="84"/>
      <c r="H381" s="84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69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</row>
    <row r="382" spans="1:51" ht="12.75">
      <c r="A382" s="309"/>
      <c r="B382" s="234"/>
      <c r="C382" s="223"/>
      <c r="D382" s="191"/>
      <c r="E382" s="131"/>
      <c r="F382" s="185"/>
      <c r="G382" s="84"/>
      <c r="H382" s="84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69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</row>
    <row r="383" spans="1:51" ht="12.75">
      <c r="A383" s="309"/>
      <c r="B383" s="234"/>
      <c r="C383" s="223"/>
      <c r="D383" s="191"/>
      <c r="E383" s="131"/>
      <c r="F383" s="185"/>
      <c r="G383" s="84"/>
      <c r="H383" s="84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69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</row>
    <row r="384" spans="1:51" ht="12.75">
      <c r="A384" s="309"/>
      <c r="B384" s="234"/>
      <c r="C384" s="223"/>
      <c r="D384" s="191"/>
      <c r="E384" s="131"/>
      <c r="F384" s="185"/>
      <c r="G384" s="84"/>
      <c r="H384" s="84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69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</row>
    <row r="385" spans="1:51" ht="12.75">
      <c r="A385" s="309"/>
      <c r="B385" s="234"/>
      <c r="C385" s="223"/>
      <c r="D385" s="191"/>
      <c r="E385" s="131"/>
      <c r="F385" s="185"/>
      <c r="G385" s="84"/>
      <c r="H385" s="84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69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</row>
    <row r="386" spans="1:51" ht="12.75">
      <c r="A386" s="309"/>
      <c r="B386" s="234"/>
      <c r="C386" s="223"/>
      <c r="D386" s="191"/>
      <c r="E386" s="131"/>
      <c r="F386" s="185"/>
      <c r="G386" s="84"/>
      <c r="H386" s="84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69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</row>
    <row r="387" spans="1:51" ht="12.75">
      <c r="A387" s="309"/>
      <c r="B387" s="234"/>
      <c r="C387" s="223"/>
      <c r="D387" s="191"/>
      <c r="E387" s="131"/>
      <c r="F387" s="185"/>
      <c r="G387" s="84"/>
      <c r="H387" s="84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69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</row>
    <row r="388" spans="1:51" ht="12.75">
      <c r="A388" s="309"/>
      <c r="B388" s="234"/>
      <c r="C388" s="223"/>
      <c r="D388" s="191"/>
      <c r="E388" s="131"/>
      <c r="F388" s="185"/>
      <c r="G388" s="84"/>
      <c r="H388" s="84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69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</row>
    <row r="389" spans="1:51" ht="12.75">
      <c r="A389" s="309"/>
      <c r="B389" s="234"/>
      <c r="C389" s="223"/>
      <c r="D389" s="191"/>
      <c r="E389" s="131"/>
      <c r="F389" s="185"/>
      <c r="G389" s="84"/>
      <c r="H389" s="84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69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</row>
    <row r="390" spans="1:51" ht="12.75">
      <c r="A390" s="309"/>
      <c r="B390" s="234"/>
      <c r="C390" s="223"/>
      <c r="D390" s="191"/>
      <c r="E390" s="131"/>
      <c r="F390" s="185"/>
      <c r="G390" s="84"/>
      <c r="H390" s="84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69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</row>
    <row r="391" spans="1:51" ht="12.75">
      <c r="A391" s="309"/>
      <c r="B391" s="234"/>
      <c r="C391" s="223"/>
      <c r="D391" s="191"/>
      <c r="E391" s="131"/>
      <c r="F391" s="185"/>
      <c r="G391" s="84"/>
      <c r="H391" s="84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69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</row>
    <row r="392" spans="1:51" ht="12.75">
      <c r="A392" s="309"/>
      <c r="B392" s="234"/>
      <c r="C392" s="223"/>
      <c r="D392" s="191"/>
      <c r="E392" s="131"/>
      <c r="F392" s="185"/>
      <c r="G392" s="84"/>
      <c r="H392" s="84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69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</row>
    <row r="393" spans="1:51" ht="12.75">
      <c r="A393" s="309"/>
      <c r="B393" s="234"/>
      <c r="C393" s="223"/>
      <c r="D393" s="191"/>
      <c r="E393" s="131"/>
      <c r="F393" s="185"/>
      <c r="G393" s="84"/>
      <c r="H393" s="84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69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</row>
    <row r="394" spans="1:51" ht="12.75">
      <c r="A394" s="309"/>
      <c r="B394" s="234"/>
      <c r="C394" s="223"/>
      <c r="D394" s="191"/>
      <c r="E394" s="131"/>
      <c r="F394" s="185"/>
      <c r="G394" s="84"/>
      <c r="H394" s="84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69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</row>
    <row r="395" spans="1:51" ht="12.75">
      <c r="A395" s="309"/>
      <c r="B395" s="234"/>
      <c r="C395" s="223"/>
      <c r="D395" s="191"/>
      <c r="E395" s="131"/>
      <c r="F395" s="185"/>
      <c r="G395" s="84"/>
      <c r="H395" s="84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69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</row>
    <row r="396" spans="1:51" ht="12.75">
      <c r="A396" s="309"/>
      <c r="B396" s="234"/>
      <c r="C396" s="223"/>
      <c r="D396" s="191"/>
      <c r="E396" s="131"/>
      <c r="F396" s="185"/>
      <c r="G396" s="84"/>
      <c r="H396" s="84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69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</row>
    <row r="397" spans="1:51" ht="12.75">
      <c r="A397" s="309"/>
      <c r="B397" s="234"/>
      <c r="C397" s="223"/>
      <c r="D397" s="191"/>
      <c r="E397" s="131"/>
      <c r="F397" s="185"/>
      <c r="G397" s="84"/>
      <c r="H397" s="84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69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</row>
    <row r="398" spans="1:51" ht="12.75">
      <c r="A398" s="309"/>
      <c r="B398" s="234"/>
      <c r="C398" s="223"/>
      <c r="D398" s="191"/>
      <c r="E398" s="131"/>
      <c r="F398" s="185"/>
      <c r="G398" s="84"/>
      <c r="H398" s="84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69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</row>
    <row r="399" spans="1:51" ht="12.75">
      <c r="A399" s="309"/>
      <c r="B399" s="234"/>
      <c r="C399" s="223"/>
      <c r="D399" s="191"/>
      <c r="E399" s="131"/>
      <c r="F399" s="185"/>
      <c r="G399" s="84"/>
      <c r="H399" s="84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69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</row>
    <row r="400" spans="1:51" ht="12.75">
      <c r="A400" s="309"/>
      <c r="B400" s="234"/>
      <c r="C400" s="223"/>
      <c r="D400" s="191"/>
      <c r="E400" s="131"/>
      <c r="F400" s="185"/>
      <c r="G400" s="84"/>
      <c r="H400" s="84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69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</row>
    <row r="401" spans="1:51" ht="12.75">
      <c r="A401" s="309"/>
      <c r="B401" s="234"/>
      <c r="C401" s="223"/>
      <c r="D401" s="191"/>
      <c r="E401" s="131"/>
      <c r="F401" s="185"/>
      <c r="G401" s="84"/>
      <c r="H401" s="84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69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</row>
    <row r="402" spans="1:51" ht="12.75">
      <c r="A402" s="309"/>
      <c r="B402" s="234"/>
      <c r="C402" s="223"/>
      <c r="D402" s="191"/>
      <c r="E402" s="131"/>
      <c r="F402" s="185"/>
      <c r="G402" s="84"/>
      <c r="H402" s="84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69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</row>
    <row r="403" spans="1:51" ht="12.75">
      <c r="A403" s="309"/>
      <c r="B403" s="234"/>
      <c r="C403" s="223"/>
      <c r="D403" s="191"/>
      <c r="E403" s="131"/>
      <c r="F403" s="185"/>
      <c r="G403" s="84"/>
      <c r="H403" s="84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69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</row>
    <row r="404" spans="1:51" ht="12.75">
      <c r="A404" s="309"/>
      <c r="B404" s="234"/>
      <c r="C404" s="223"/>
      <c r="D404" s="191"/>
      <c r="E404" s="131"/>
      <c r="F404" s="185"/>
      <c r="G404" s="84"/>
      <c r="H404" s="84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69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</row>
    <row r="405" spans="1:51" ht="12.75">
      <c r="A405" s="309"/>
      <c r="B405" s="234"/>
      <c r="C405" s="223"/>
      <c r="D405" s="191"/>
      <c r="E405" s="131"/>
      <c r="F405" s="185"/>
      <c r="G405" s="84"/>
      <c r="H405" s="84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69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</row>
    <row r="406" spans="1:51" ht="12.75">
      <c r="A406" s="309"/>
      <c r="B406" s="234"/>
      <c r="C406" s="223"/>
      <c r="D406" s="191"/>
      <c r="E406" s="131"/>
      <c r="F406" s="185"/>
      <c r="G406" s="84"/>
      <c r="H406" s="84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69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</row>
    <row r="407" spans="1:51" ht="12.75">
      <c r="A407" s="309"/>
      <c r="B407" s="234"/>
      <c r="C407" s="223"/>
      <c r="D407" s="191"/>
      <c r="E407" s="131"/>
      <c r="F407" s="185"/>
      <c r="G407" s="84"/>
      <c r="H407" s="84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69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</row>
    <row r="408" spans="1:51" ht="12.75">
      <c r="A408" s="309"/>
      <c r="B408" s="234"/>
      <c r="C408" s="223"/>
      <c r="D408" s="191"/>
      <c r="E408" s="131"/>
      <c r="F408" s="185"/>
      <c r="G408" s="84"/>
      <c r="H408" s="84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69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</row>
    <row r="409" spans="1:51" ht="12.75">
      <c r="A409" s="309"/>
      <c r="B409" s="234"/>
      <c r="C409" s="223"/>
      <c r="D409" s="191"/>
      <c r="E409" s="131"/>
      <c r="F409" s="185"/>
      <c r="G409" s="84"/>
      <c r="H409" s="84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69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</row>
    <row r="410" spans="1:51" ht="12.75">
      <c r="A410" s="309"/>
      <c r="B410" s="234"/>
      <c r="C410" s="223"/>
      <c r="D410" s="191"/>
      <c r="E410" s="131"/>
      <c r="F410" s="185"/>
      <c r="G410" s="84"/>
      <c r="H410" s="84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69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</row>
    <row r="411" spans="1:51" ht="12.75">
      <c r="A411" s="309"/>
      <c r="B411" s="234"/>
      <c r="C411" s="223"/>
      <c r="D411" s="191"/>
      <c r="E411" s="131"/>
      <c r="F411" s="185"/>
      <c r="G411" s="84"/>
      <c r="H411" s="84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69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</row>
    <row r="412" spans="1:51" ht="12.75">
      <c r="A412" s="309"/>
      <c r="B412" s="234"/>
      <c r="C412" s="223"/>
      <c r="D412" s="191"/>
      <c r="E412" s="131"/>
      <c r="F412" s="185"/>
      <c r="G412" s="84"/>
      <c r="H412" s="84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69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</row>
    <row r="413" spans="1:51" ht="12.75">
      <c r="A413" s="309"/>
      <c r="B413" s="234"/>
      <c r="C413" s="223"/>
      <c r="D413" s="191"/>
      <c r="E413" s="131"/>
      <c r="F413" s="185"/>
      <c r="G413" s="84"/>
      <c r="H413" s="84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69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</row>
    <row r="414" spans="1:51" ht="12.75">
      <c r="A414" s="309"/>
      <c r="B414" s="234"/>
      <c r="C414" s="223"/>
      <c r="D414" s="191"/>
      <c r="E414" s="131"/>
      <c r="F414" s="185"/>
      <c r="G414" s="84"/>
      <c r="H414" s="84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69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</row>
    <row r="415" spans="1:51" ht="12.75">
      <c r="A415" s="309"/>
      <c r="B415" s="234"/>
      <c r="C415" s="223"/>
      <c r="D415" s="191"/>
      <c r="E415" s="131"/>
      <c r="F415" s="185"/>
      <c r="G415" s="84"/>
      <c r="H415" s="84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69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</row>
    <row r="416" spans="1:51" ht="12.75">
      <c r="A416" s="309"/>
      <c r="B416" s="234"/>
      <c r="C416" s="223"/>
      <c r="D416" s="191"/>
      <c r="E416" s="131"/>
      <c r="F416" s="185"/>
      <c r="G416" s="84"/>
      <c r="H416" s="84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69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</row>
    <row r="417" spans="1:51" ht="12.75">
      <c r="A417" s="309"/>
      <c r="B417" s="234"/>
      <c r="C417" s="223"/>
      <c r="D417" s="191"/>
      <c r="E417" s="131"/>
      <c r="F417" s="185"/>
      <c r="G417" s="84"/>
      <c r="H417" s="84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69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</row>
    <row r="418" spans="1:51" ht="12.75">
      <c r="A418" s="309"/>
      <c r="B418" s="234"/>
      <c r="C418" s="223"/>
      <c r="D418" s="191"/>
      <c r="E418" s="131"/>
      <c r="F418" s="185"/>
      <c r="G418" s="84"/>
      <c r="H418" s="84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69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</row>
    <row r="419" spans="1:51" ht="12.75">
      <c r="A419" s="309"/>
      <c r="B419" s="234"/>
      <c r="C419" s="223"/>
      <c r="D419" s="191"/>
      <c r="E419" s="131"/>
      <c r="F419" s="185"/>
      <c r="G419" s="84"/>
      <c r="H419" s="84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69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</row>
    <row r="420" spans="1:51" ht="12.75">
      <c r="A420" s="309"/>
      <c r="B420" s="234"/>
      <c r="C420" s="223"/>
      <c r="D420" s="191"/>
      <c r="E420" s="131"/>
      <c r="F420" s="185"/>
      <c r="G420" s="84"/>
      <c r="H420" s="84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69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</row>
    <row r="421" spans="1:51" ht="12.75">
      <c r="A421" s="309"/>
      <c r="B421" s="234"/>
      <c r="C421" s="223"/>
      <c r="D421" s="191"/>
      <c r="E421" s="131"/>
      <c r="F421" s="185"/>
      <c r="G421" s="84"/>
      <c r="H421" s="84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69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</row>
    <row r="422" spans="1:51" ht="12.75">
      <c r="A422" s="309"/>
      <c r="B422" s="234"/>
      <c r="C422" s="223"/>
      <c r="D422" s="191"/>
      <c r="E422" s="131"/>
      <c r="F422" s="185"/>
      <c r="G422" s="84"/>
      <c r="H422" s="84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69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</row>
    <row r="423" spans="1:51" ht="12.75">
      <c r="A423" s="309"/>
      <c r="B423" s="234"/>
      <c r="C423" s="223"/>
      <c r="D423" s="191"/>
      <c r="E423" s="131"/>
      <c r="F423" s="185"/>
      <c r="G423" s="84"/>
      <c r="H423" s="84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69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</row>
    <row r="424" spans="1:51" ht="12.75">
      <c r="A424" s="309"/>
      <c r="B424" s="234"/>
      <c r="C424" s="223"/>
      <c r="D424" s="191"/>
      <c r="E424" s="131"/>
      <c r="F424" s="185"/>
      <c r="G424" s="84"/>
      <c r="H424" s="84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69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</row>
    <row r="425" spans="1:51" ht="12.75">
      <c r="A425" s="309"/>
      <c r="B425" s="234"/>
      <c r="C425" s="223"/>
      <c r="D425" s="191"/>
      <c r="E425" s="131"/>
      <c r="F425" s="185"/>
      <c r="G425" s="84"/>
      <c r="H425" s="84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69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</row>
    <row r="426" spans="1:51" ht="12.75">
      <c r="A426" s="309"/>
      <c r="B426" s="234"/>
      <c r="C426" s="223"/>
      <c r="D426" s="191"/>
      <c r="E426" s="131"/>
      <c r="F426" s="185"/>
      <c r="G426" s="84"/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69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</row>
    <row r="427" spans="1:51" ht="12.75">
      <c r="A427" s="309"/>
      <c r="B427" s="234"/>
      <c r="C427" s="223"/>
      <c r="D427" s="191"/>
      <c r="E427" s="131"/>
      <c r="F427" s="185"/>
      <c r="G427" s="84"/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69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</row>
    <row r="428" spans="1:51" ht="12.75">
      <c r="A428" s="309"/>
      <c r="B428" s="234"/>
      <c r="C428" s="223"/>
      <c r="D428" s="191"/>
      <c r="E428" s="131"/>
      <c r="F428" s="185"/>
      <c r="G428" s="84"/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69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</row>
    <row r="429" spans="1:51" ht="12.75">
      <c r="A429" s="309"/>
      <c r="B429" s="234"/>
      <c r="C429" s="223"/>
      <c r="D429" s="191"/>
      <c r="E429" s="131"/>
      <c r="F429" s="185"/>
      <c r="G429" s="84"/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69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</row>
    <row r="430" spans="1:51" ht="12.75">
      <c r="A430" s="309"/>
      <c r="B430" s="234"/>
      <c r="C430" s="223"/>
      <c r="D430" s="191"/>
      <c r="E430" s="131"/>
      <c r="F430" s="185"/>
      <c r="G430" s="84"/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69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</row>
    <row r="431" spans="1:51" ht="12.75">
      <c r="A431" s="309"/>
      <c r="B431" s="234"/>
      <c r="C431" s="223"/>
      <c r="D431" s="191"/>
      <c r="E431" s="131"/>
      <c r="F431" s="185"/>
      <c r="G431" s="84"/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69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</row>
    <row r="432" spans="1:51" ht="12.75">
      <c r="A432" s="309"/>
      <c r="B432" s="234"/>
      <c r="C432" s="223"/>
      <c r="D432" s="191"/>
      <c r="E432" s="131"/>
      <c r="F432" s="185"/>
      <c r="G432" s="84"/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69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</row>
    <row r="433" spans="1:51" ht="12.75">
      <c r="A433" s="309"/>
      <c r="B433" s="234"/>
      <c r="C433" s="223"/>
      <c r="D433" s="191"/>
      <c r="E433" s="131"/>
      <c r="F433" s="185"/>
      <c r="G433" s="84"/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69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</row>
    <row r="434" spans="1:51" ht="12.75">
      <c r="A434" s="309"/>
      <c r="B434" s="234"/>
      <c r="C434" s="223"/>
      <c r="D434" s="191"/>
      <c r="E434" s="131"/>
      <c r="F434" s="185"/>
      <c r="G434" s="84"/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69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</row>
    <row r="435" spans="1:51" ht="12.75">
      <c r="A435" s="309"/>
      <c r="B435" s="234"/>
      <c r="C435" s="223"/>
      <c r="D435" s="191"/>
      <c r="E435" s="131"/>
      <c r="F435" s="185"/>
      <c r="G435" s="84"/>
      <c r="H435" s="84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69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</row>
    <row r="436" spans="1:51" ht="12.75">
      <c r="A436" s="309"/>
      <c r="B436" s="234"/>
      <c r="C436" s="223"/>
      <c r="D436" s="191"/>
      <c r="E436" s="131"/>
      <c r="F436" s="185"/>
      <c r="G436" s="84"/>
      <c r="H436" s="84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69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</row>
    <row r="437" spans="1:51" ht="12.75">
      <c r="A437" s="309"/>
      <c r="B437" s="234"/>
      <c r="C437" s="223"/>
      <c r="D437" s="191"/>
      <c r="E437" s="131"/>
      <c r="F437" s="185"/>
      <c r="G437" s="84"/>
      <c r="H437" s="84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69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</row>
    <row r="438" spans="1:51" ht="12.75">
      <c r="A438" s="309"/>
      <c r="B438" s="234"/>
      <c r="C438" s="223"/>
      <c r="D438" s="191"/>
      <c r="E438" s="131"/>
      <c r="F438" s="185"/>
      <c r="G438" s="84"/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69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</row>
    <row r="439" spans="1:51" ht="12.75">
      <c r="A439" s="309"/>
      <c r="B439" s="234"/>
      <c r="C439" s="223"/>
      <c r="D439" s="191"/>
      <c r="E439" s="131"/>
      <c r="F439" s="185"/>
      <c r="G439" s="84"/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69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</row>
    <row r="440" spans="1:51" ht="12.75">
      <c r="A440" s="309"/>
      <c r="B440" s="234"/>
      <c r="C440" s="223"/>
      <c r="D440" s="191"/>
      <c r="E440" s="131"/>
      <c r="F440" s="185"/>
      <c r="G440" s="84"/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69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</row>
    <row r="441" spans="1:51" ht="12.75">
      <c r="A441" s="309"/>
      <c r="B441" s="234"/>
      <c r="C441" s="223"/>
      <c r="D441" s="191"/>
      <c r="E441" s="131"/>
      <c r="F441" s="185"/>
      <c r="G441" s="84"/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69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</row>
    <row r="442" spans="1:51" ht="12.75">
      <c r="A442" s="309"/>
      <c r="B442" s="234"/>
      <c r="C442" s="223"/>
      <c r="D442" s="191"/>
      <c r="E442" s="131"/>
      <c r="F442" s="185"/>
      <c r="G442" s="84"/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69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</row>
    <row r="443" spans="1:51" ht="12.75">
      <c r="A443" s="309"/>
      <c r="B443" s="234"/>
      <c r="C443" s="223"/>
      <c r="D443" s="191"/>
      <c r="E443" s="131"/>
      <c r="F443" s="185"/>
      <c r="G443" s="84"/>
      <c r="H443" s="84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69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</row>
    <row r="444" spans="1:51" ht="12.75">
      <c r="A444" s="309"/>
      <c r="B444" s="234"/>
      <c r="C444" s="223"/>
      <c r="D444" s="191"/>
      <c r="E444" s="131"/>
      <c r="F444" s="185"/>
      <c r="G444" s="84"/>
      <c r="H444" s="84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69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</row>
    <row r="445" spans="1:51" ht="12.75">
      <c r="A445" s="309"/>
      <c r="B445" s="234"/>
      <c r="C445" s="223"/>
      <c r="D445" s="191"/>
      <c r="E445" s="131"/>
      <c r="F445" s="185"/>
      <c r="G445" s="84"/>
      <c r="H445" s="84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69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</row>
    <row r="446" spans="1:51" ht="12.75">
      <c r="A446" s="309"/>
      <c r="B446" s="234"/>
      <c r="C446" s="223"/>
      <c r="D446" s="191"/>
      <c r="E446" s="131"/>
      <c r="F446" s="185"/>
      <c r="G446" s="84"/>
      <c r="H446" s="84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69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</row>
    <row r="447" spans="1:51" ht="12.75">
      <c r="A447" s="309"/>
      <c r="B447" s="234"/>
      <c r="C447" s="223"/>
      <c r="D447" s="191"/>
      <c r="E447" s="131"/>
      <c r="F447" s="185"/>
      <c r="G447" s="84"/>
      <c r="H447" s="84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69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</row>
    <row r="448" spans="1:51" ht="12.75">
      <c r="A448" s="309"/>
      <c r="B448" s="234"/>
      <c r="C448" s="223"/>
      <c r="D448" s="191"/>
      <c r="E448" s="131"/>
      <c r="F448" s="185"/>
      <c r="G448" s="84"/>
      <c r="H448" s="84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69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</row>
    <row r="449" spans="1:51" ht="12.75">
      <c r="A449" s="309"/>
      <c r="B449" s="234"/>
      <c r="C449" s="223"/>
      <c r="D449" s="191"/>
      <c r="E449" s="131"/>
      <c r="F449" s="185"/>
      <c r="G449" s="84"/>
      <c r="H449" s="84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69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</row>
    <row r="450" spans="1:51" ht="12.75">
      <c r="A450" s="309"/>
      <c r="B450" s="234"/>
      <c r="C450" s="223"/>
      <c r="D450" s="191"/>
      <c r="E450" s="131"/>
      <c r="F450" s="185"/>
      <c r="G450" s="84"/>
      <c r="H450" s="84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69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</row>
    <row r="451" spans="1:51" ht="12.75">
      <c r="A451" s="309"/>
      <c r="B451" s="234"/>
      <c r="C451" s="223"/>
      <c r="D451" s="191"/>
      <c r="E451" s="131"/>
      <c r="F451" s="185"/>
      <c r="G451" s="84"/>
      <c r="H451" s="84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69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</row>
    <row r="452" spans="1:51" ht="12.75">
      <c r="A452" s="309"/>
      <c r="B452" s="234"/>
      <c r="C452" s="223"/>
      <c r="D452" s="191"/>
      <c r="E452" s="131"/>
      <c r="F452" s="185"/>
      <c r="G452" s="84"/>
      <c r="H452" s="84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69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</row>
    <row r="453" spans="1:51" ht="12.75">
      <c r="A453" s="309"/>
      <c r="B453" s="234"/>
      <c r="C453" s="223"/>
      <c r="D453" s="191"/>
      <c r="E453" s="131"/>
      <c r="F453" s="185"/>
      <c r="G453" s="84"/>
      <c r="H453" s="84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69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</row>
    <row r="454" spans="1:51" ht="12.75">
      <c r="A454" s="309"/>
      <c r="B454" s="234"/>
      <c r="C454" s="223"/>
      <c r="D454" s="191"/>
      <c r="E454" s="131"/>
      <c r="F454" s="185"/>
      <c r="G454" s="84"/>
      <c r="H454" s="84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69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</row>
    <row r="455" spans="1:51" ht="12.75">
      <c r="A455" s="309"/>
      <c r="B455" s="234"/>
      <c r="C455" s="223"/>
      <c r="D455" s="191"/>
      <c r="E455" s="131"/>
      <c r="F455" s="185"/>
      <c r="G455" s="84"/>
      <c r="H455" s="84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69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</row>
    <row r="456" spans="1:51" ht="12.75">
      <c r="A456" s="309"/>
      <c r="B456" s="234"/>
      <c r="C456" s="223"/>
      <c r="D456" s="191"/>
      <c r="E456" s="131"/>
      <c r="F456" s="185"/>
      <c r="G456" s="84"/>
      <c r="H456" s="84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69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</row>
    <row r="457" spans="1:51" ht="12.75">
      <c r="A457" s="309"/>
      <c r="B457" s="234"/>
      <c r="C457" s="223"/>
      <c r="D457" s="191"/>
      <c r="E457" s="131"/>
      <c r="F457" s="185"/>
      <c r="G457" s="84"/>
      <c r="H457" s="84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69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</row>
    <row r="458" spans="1:51" ht="12.75">
      <c r="A458" s="309"/>
      <c r="B458" s="234"/>
      <c r="C458" s="223"/>
      <c r="D458" s="191"/>
      <c r="E458" s="131"/>
      <c r="F458" s="185"/>
      <c r="G458" s="84"/>
      <c r="H458" s="84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69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</row>
    <row r="459" spans="1:51" ht="12.75">
      <c r="A459" s="309"/>
      <c r="B459" s="234"/>
      <c r="C459" s="223"/>
      <c r="D459" s="191"/>
      <c r="E459" s="131"/>
      <c r="F459" s="185"/>
      <c r="G459" s="84"/>
      <c r="H459" s="84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69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</row>
    <row r="460" spans="1:51" ht="12.75">
      <c r="A460" s="309"/>
      <c r="B460" s="234"/>
      <c r="C460" s="223"/>
      <c r="D460" s="191"/>
      <c r="E460" s="131"/>
      <c r="F460" s="185"/>
      <c r="G460" s="84"/>
      <c r="H460" s="84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69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</row>
    <row r="461" spans="1:51" ht="12.75">
      <c r="A461" s="309"/>
      <c r="B461" s="234"/>
      <c r="C461" s="223"/>
      <c r="D461" s="191"/>
      <c r="E461" s="131"/>
      <c r="F461" s="185"/>
      <c r="G461" s="84"/>
      <c r="H461" s="84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69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</row>
    <row r="462" spans="1:51" ht="12.75">
      <c r="A462" s="309"/>
      <c r="B462" s="234"/>
      <c r="C462" s="223"/>
      <c r="D462" s="191"/>
      <c r="E462" s="131"/>
      <c r="F462" s="185"/>
      <c r="G462" s="84"/>
      <c r="H462" s="84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69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</row>
    <row r="463" spans="1:51" ht="12.75">
      <c r="A463" s="309"/>
      <c r="B463" s="234"/>
      <c r="C463" s="223"/>
      <c r="D463" s="191"/>
      <c r="E463" s="131"/>
      <c r="F463" s="185"/>
      <c r="G463" s="84"/>
      <c r="H463" s="84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69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</row>
    <row r="464" spans="1:51" ht="12.75">
      <c r="A464" s="309"/>
      <c r="B464" s="234"/>
      <c r="C464" s="223"/>
      <c r="D464" s="191"/>
      <c r="E464" s="131"/>
      <c r="F464" s="185"/>
      <c r="G464" s="84"/>
      <c r="H464" s="84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69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</row>
    <row r="465" spans="1:51" ht="12.75">
      <c r="A465" s="309"/>
      <c r="B465" s="234"/>
      <c r="C465" s="223"/>
      <c r="D465" s="191"/>
      <c r="E465" s="131"/>
      <c r="F465" s="185"/>
      <c r="G465" s="84"/>
      <c r="H465" s="84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69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</row>
    <row r="466" spans="1:51" ht="12.75">
      <c r="A466" s="309"/>
      <c r="B466" s="234"/>
      <c r="C466" s="223"/>
      <c r="D466" s="191"/>
      <c r="E466" s="131"/>
      <c r="F466" s="185"/>
      <c r="G466" s="84"/>
      <c r="H466" s="84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69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</row>
    <row r="467" spans="1:51" ht="12.75">
      <c r="A467" s="309"/>
      <c r="B467" s="234"/>
      <c r="C467" s="223"/>
      <c r="D467" s="191"/>
      <c r="E467" s="131"/>
      <c r="F467" s="185"/>
      <c r="G467" s="84"/>
      <c r="H467" s="84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69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</row>
    <row r="468" spans="1:51" ht="12.75">
      <c r="A468" s="309"/>
      <c r="B468" s="234"/>
      <c r="C468" s="223"/>
      <c r="D468" s="191"/>
      <c r="E468" s="131"/>
      <c r="F468" s="185"/>
      <c r="G468" s="84"/>
      <c r="H468" s="84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69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</row>
    <row r="469" spans="1:51" ht="12.75">
      <c r="A469" s="309"/>
      <c r="B469" s="234"/>
      <c r="C469" s="223"/>
      <c r="D469" s="191"/>
      <c r="E469" s="131"/>
      <c r="F469" s="185"/>
      <c r="G469" s="84"/>
      <c r="H469" s="84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69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</row>
    <row r="470" spans="1:51" ht="12.75">
      <c r="A470" s="309"/>
      <c r="B470" s="234"/>
      <c r="C470" s="223"/>
      <c r="D470" s="191"/>
      <c r="E470" s="131"/>
      <c r="F470" s="185"/>
      <c r="G470" s="84"/>
      <c r="H470" s="84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69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</row>
    <row r="471" spans="1:51" ht="12.75">
      <c r="A471" s="309"/>
      <c r="B471" s="234"/>
      <c r="C471" s="223"/>
      <c r="D471" s="191"/>
      <c r="E471" s="131"/>
      <c r="F471" s="185"/>
      <c r="G471" s="84"/>
      <c r="H471" s="84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69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</row>
    <row r="472" spans="1:51" ht="12.75">
      <c r="A472" s="309"/>
      <c r="B472" s="234"/>
      <c r="C472" s="223"/>
      <c r="D472" s="191"/>
      <c r="E472" s="131"/>
      <c r="F472" s="185"/>
      <c r="G472" s="84"/>
      <c r="H472" s="84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69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</row>
    <row r="473" spans="1:51" ht="12.75">
      <c r="A473" s="309"/>
      <c r="B473" s="234"/>
      <c r="C473" s="223"/>
      <c r="D473" s="191"/>
      <c r="E473" s="131"/>
      <c r="F473" s="185"/>
      <c r="G473" s="84"/>
      <c r="H473" s="84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69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</row>
    <row r="474" spans="1:51" ht="12.75">
      <c r="A474" s="309"/>
      <c r="B474" s="234"/>
      <c r="C474" s="223"/>
      <c r="D474" s="191"/>
      <c r="E474" s="131"/>
      <c r="F474" s="185"/>
      <c r="G474" s="84"/>
      <c r="H474" s="84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69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</row>
    <row r="475" spans="1:51" ht="12.75">
      <c r="A475" s="309"/>
      <c r="B475" s="234"/>
      <c r="C475" s="223"/>
      <c r="D475" s="191"/>
      <c r="E475" s="131"/>
      <c r="F475" s="185"/>
      <c r="G475" s="84"/>
      <c r="H475" s="84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69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</row>
    <row r="476" spans="1:51" ht="12.75">
      <c r="A476" s="309"/>
      <c r="B476" s="234"/>
      <c r="C476" s="223"/>
      <c r="D476" s="191"/>
      <c r="E476" s="131"/>
      <c r="F476" s="185"/>
      <c r="G476" s="84"/>
      <c r="H476" s="84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69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</row>
    <row r="477" spans="1:51" ht="12.75">
      <c r="A477" s="309"/>
      <c r="B477" s="234"/>
      <c r="C477" s="223"/>
      <c r="D477" s="191"/>
      <c r="E477" s="131"/>
      <c r="F477" s="185"/>
      <c r="G477" s="84"/>
      <c r="H477" s="84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69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</row>
    <row r="478" spans="1:51" ht="12.75">
      <c r="A478" s="309"/>
      <c r="B478" s="234"/>
      <c r="C478" s="223"/>
      <c r="D478" s="191"/>
      <c r="E478" s="131"/>
      <c r="F478" s="185"/>
      <c r="G478" s="84"/>
      <c r="H478" s="84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69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</row>
    <row r="479" spans="1:51" ht="12.75">
      <c r="A479" s="309"/>
      <c r="B479" s="234"/>
      <c r="C479" s="223"/>
      <c r="D479" s="191"/>
      <c r="E479" s="131"/>
      <c r="F479" s="185"/>
      <c r="G479" s="84"/>
      <c r="H479" s="84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69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</row>
    <row r="480" spans="1:51" ht="12.75">
      <c r="A480" s="309"/>
      <c r="B480" s="234"/>
      <c r="C480" s="223"/>
      <c r="D480" s="191"/>
      <c r="E480" s="131"/>
      <c r="F480" s="185"/>
      <c r="G480" s="84"/>
      <c r="H480" s="84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69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</row>
    <row r="481" spans="1:51" ht="12.75">
      <c r="A481" s="309"/>
      <c r="B481" s="234"/>
      <c r="C481" s="223"/>
      <c r="D481" s="191"/>
      <c r="E481" s="131"/>
      <c r="F481" s="185"/>
      <c r="G481" s="84"/>
      <c r="H481" s="84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69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</row>
    <row r="482" spans="1:51" ht="12.75">
      <c r="A482" s="309"/>
      <c r="B482" s="234"/>
      <c r="C482" s="223"/>
      <c r="D482" s="191"/>
      <c r="E482" s="131"/>
      <c r="F482" s="185"/>
      <c r="G482" s="84"/>
      <c r="H482" s="84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69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</row>
    <row r="483" spans="1:51" ht="12.75">
      <c r="A483" s="309"/>
      <c r="B483" s="234"/>
      <c r="C483" s="223"/>
      <c r="D483" s="191"/>
      <c r="E483" s="131"/>
      <c r="F483" s="185"/>
      <c r="G483" s="84"/>
      <c r="H483" s="84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69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</row>
    <row r="484" spans="1:51" ht="12.75">
      <c r="A484" s="309"/>
      <c r="B484" s="234"/>
      <c r="C484" s="223"/>
      <c r="D484" s="191"/>
      <c r="E484" s="131"/>
      <c r="F484" s="185"/>
      <c r="G484" s="84"/>
      <c r="H484" s="84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69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</row>
    <row r="485" spans="1:51" ht="12.75">
      <c r="A485" s="309"/>
      <c r="B485" s="234"/>
      <c r="C485" s="223"/>
      <c r="D485" s="191"/>
      <c r="E485" s="131"/>
      <c r="F485" s="185"/>
      <c r="G485" s="84"/>
      <c r="H485" s="84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69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</row>
    <row r="486" spans="1:51" ht="12.75">
      <c r="A486" s="309"/>
      <c r="B486" s="234"/>
      <c r="C486" s="223"/>
      <c r="D486" s="191"/>
      <c r="E486" s="131"/>
      <c r="F486" s="185"/>
      <c r="G486" s="84"/>
      <c r="H486" s="84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69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</row>
    <row r="487" spans="1:51" ht="12.75">
      <c r="A487" s="309"/>
      <c r="B487" s="234"/>
      <c r="C487" s="223"/>
      <c r="D487" s="191"/>
      <c r="E487" s="131"/>
      <c r="F487" s="185"/>
      <c r="G487" s="84"/>
      <c r="H487" s="84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69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</row>
    <row r="488" spans="1:51" ht="12.75">
      <c r="A488" s="309"/>
      <c r="B488" s="234"/>
      <c r="C488" s="223"/>
      <c r="D488" s="191"/>
      <c r="E488" s="131"/>
      <c r="F488" s="185"/>
      <c r="G488" s="84"/>
      <c r="H488" s="84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69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</row>
    <row r="489" spans="1:51" ht="12.75">
      <c r="A489" s="309"/>
      <c r="B489" s="234"/>
      <c r="C489" s="223"/>
      <c r="D489" s="191"/>
      <c r="E489" s="131"/>
      <c r="F489" s="185"/>
      <c r="G489" s="84"/>
      <c r="H489" s="84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69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</row>
    <row r="490" spans="1:51" ht="12.75">
      <c r="A490" s="309"/>
      <c r="B490" s="234"/>
      <c r="C490" s="223"/>
      <c r="D490" s="191"/>
      <c r="E490" s="131"/>
      <c r="F490" s="185"/>
      <c r="G490" s="84"/>
      <c r="H490" s="84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69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</row>
    <row r="491" spans="1:51" ht="12.75">
      <c r="A491" s="309"/>
      <c r="B491" s="234"/>
      <c r="C491" s="223"/>
      <c r="D491" s="191"/>
      <c r="E491" s="131"/>
      <c r="F491" s="185"/>
      <c r="G491" s="84"/>
      <c r="H491" s="84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69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</row>
    <row r="492" spans="1:51" ht="12.75">
      <c r="A492" s="309"/>
      <c r="B492" s="234"/>
      <c r="C492" s="223"/>
      <c r="D492" s="191"/>
      <c r="E492" s="131"/>
      <c r="F492" s="185"/>
      <c r="G492" s="84"/>
      <c r="H492" s="84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69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</row>
    <row r="493" spans="1:51" ht="12.75">
      <c r="A493" s="309"/>
      <c r="B493" s="234"/>
      <c r="C493" s="223"/>
      <c r="D493" s="191"/>
      <c r="E493" s="131"/>
      <c r="F493" s="185"/>
      <c r="G493" s="84"/>
      <c r="H493" s="84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69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</row>
    <row r="494" spans="1:51" ht="12.75">
      <c r="A494" s="309"/>
      <c r="B494" s="234"/>
      <c r="C494" s="223"/>
      <c r="D494" s="191"/>
      <c r="E494" s="131"/>
      <c r="F494" s="185"/>
      <c r="G494" s="84"/>
      <c r="H494" s="84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69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</row>
    <row r="495" spans="1:51" ht="12.75">
      <c r="A495" s="309"/>
      <c r="B495" s="234"/>
      <c r="C495" s="223"/>
      <c r="D495" s="191"/>
      <c r="E495" s="131"/>
      <c r="F495" s="185"/>
      <c r="G495" s="84"/>
      <c r="H495" s="84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69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</row>
    <row r="496" spans="1:51" ht="12.75">
      <c r="A496" s="309"/>
      <c r="B496" s="234"/>
      <c r="C496" s="223"/>
      <c r="D496" s="191"/>
      <c r="E496" s="131"/>
      <c r="F496" s="185"/>
      <c r="G496" s="84"/>
      <c r="H496" s="84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69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</row>
    <row r="497" spans="1:51" ht="12.75">
      <c r="A497" s="309"/>
      <c r="B497" s="234"/>
      <c r="C497" s="223"/>
      <c r="D497" s="191"/>
      <c r="E497" s="131"/>
      <c r="F497" s="185"/>
      <c r="G497" s="84"/>
      <c r="H497" s="84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69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</row>
    <row r="498" spans="1:51" ht="12.75">
      <c r="A498" s="309"/>
      <c r="B498" s="234"/>
      <c r="C498" s="223"/>
      <c r="D498" s="191"/>
      <c r="E498" s="131"/>
      <c r="F498" s="185"/>
      <c r="G498" s="84"/>
      <c r="H498" s="84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69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</row>
    <row r="499" spans="1:51" ht="12.75">
      <c r="A499" s="309"/>
      <c r="B499" s="234"/>
      <c r="C499" s="223"/>
      <c r="D499" s="191"/>
      <c r="E499" s="131"/>
      <c r="F499" s="185"/>
      <c r="G499" s="84"/>
      <c r="H499" s="84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69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</row>
    <row r="500" spans="1:51" ht="12.75">
      <c r="A500" s="309"/>
      <c r="B500" s="234"/>
      <c r="C500" s="223"/>
      <c r="D500" s="191"/>
      <c r="E500" s="131"/>
      <c r="F500" s="185"/>
      <c r="G500" s="84"/>
      <c r="H500" s="84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69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</row>
    <row r="501" spans="1:51" ht="12.75">
      <c r="A501" s="309"/>
      <c r="B501" s="234"/>
      <c r="C501" s="223"/>
      <c r="D501" s="191"/>
      <c r="E501" s="131"/>
      <c r="F501" s="185"/>
      <c r="G501" s="84"/>
      <c r="H501" s="84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69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</row>
    <row r="502" spans="1:51" ht="12.75">
      <c r="A502" s="309"/>
      <c r="B502" s="234"/>
      <c r="C502" s="223"/>
      <c r="D502" s="191"/>
      <c r="E502" s="131"/>
      <c r="F502" s="185"/>
      <c r="G502" s="84"/>
      <c r="H502" s="84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69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</row>
    <row r="503" spans="1:51" ht="12.75">
      <c r="A503" s="309"/>
      <c r="B503" s="234"/>
      <c r="C503" s="223"/>
      <c r="D503" s="191"/>
      <c r="E503" s="131"/>
      <c r="F503" s="185"/>
      <c r="G503" s="84"/>
      <c r="H503" s="84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69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</row>
    <row r="504" spans="1:51" ht="12.75">
      <c r="A504" s="309"/>
      <c r="B504" s="234"/>
      <c r="C504" s="223"/>
      <c r="D504" s="191"/>
      <c r="E504" s="131"/>
      <c r="F504" s="185"/>
      <c r="G504" s="84"/>
      <c r="H504" s="84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69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</row>
    <row r="505" spans="1:51" ht="12.75">
      <c r="A505" s="309"/>
      <c r="B505" s="234"/>
      <c r="C505" s="223"/>
      <c r="D505" s="191"/>
      <c r="E505" s="131"/>
      <c r="F505" s="185"/>
      <c r="G505" s="84"/>
      <c r="H505" s="84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69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</row>
    <row r="506" spans="1:51" ht="12.75">
      <c r="A506" s="309"/>
      <c r="B506" s="234"/>
      <c r="C506" s="223"/>
      <c r="D506" s="191"/>
      <c r="E506" s="131"/>
      <c r="F506" s="185"/>
      <c r="G506" s="84"/>
      <c r="H506" s="84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69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</row>
    <row r="507" spans="1:51" ht="12.75">
      <c r="A507" s="309"/>
      <c r="B507" s="234"/>
      <c r="C507" s="223"/>
      <c r="D507" s="191"/>
      <c r="E507" s="131"/>
      <c r="F507" s="185"/>
      <c r="G507" s="84"/>
      <c r="H507" s="84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69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</row>
    <row r="508" spans="1:51" ht="12.75">
      <c r="A508" s="309"/>
      <c r="B508" s="234"/>
      <c r="C508" s="223"/>
      <c r="D508" s="191"/>
      <c r="E508" s="131"/>
      <c r="F508" s="185"/>
      <c r="G508" s="84"/>
      <c r="H508" s="84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69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</row>
    <row r="509" spans="1:51" ht="12.75">
      <c r="A509" s="309"/>
      <c r="B509" s="234"/>
      <c r="C509" s="223"/>
      <c r="D509" s="191"/>
      <c r="E509" s="131"/>
      <c r="F509" s="185"/>
      <c r="G509" s="84"/>
      <c r="H509" s="84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69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</row>
    <row r="510" spans="1:51" ht="12.75">
      <c r="A510" s="309"/>
      <c r="B510" s="234"/>
      <c r="C510" s="223"/>
      <c r="D510" s="191"/>
      <c r="E510" s="131"/>
      <c r="F510" s="185"/>
      <c r="G510" s="84"/>
      <c r="H510" s="84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69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</row>
    <row r="511" spans="1:51" ht="12.75">
      <c r="A511" s="309"/>
      <c r="B511" s="234"/>
      <c r="C511" s="223"/>
      <c r="D511" s="191"/>
      <c r="E511" s="131"/>
      <c r="F511" s="185"/>
      <c r="G511" s="84"/>
      <c r="H511" s="84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69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</row>
    <row r="512" spans="1:51" ht="12.75">
      <c r="A512" s="309"/>
      <c r="B512" s="234"/>
      <c r="C512" s="223"/>
      <c r="D512" s="191"/>
      <c r="E512" s="131"/>
      <c r="F512" s="185"/>
      <c r="G512" s="84"/>
      <c r="H512" s="84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69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</row>
    <row r="513" spans="1:51" ht="12.75">
      <c r="A513" s="309"/>
      <c r="B513" s="234"/>
      <c r="C513" s="223"/>
      <c r="D513" s="191"/>
      <c r="E513" s="131"/>
      <c r="F513" s="185"/>
      <c r="G513" s="84"/>
      <c r="H513" s="84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69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</row>
    <row r="514" spans="1:51" ht="12.75">
      <c r="A514" s="309"/>
      <c r="B514" s="234"/>
      <c r="C514" s="223"/>
      <c r="D514" s="191"/>
      <c r="E514" s="131"/>
      <c r="F514" s="185"/>
      <c r="G514" s="84"/>
      <c r="H514" s="84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69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</row>
    <row r="515" spans="1:51" ht="12.75">
      <c r="A515" s="309"/>
      <c r="B515" s="234"/>
      <c r="C515" s="223"/>
      <c r="D515" s="191"/>
      <c r="E515" s="131"/>
      <c r="F515" s="185"/>
      <c r="G515" s="84"/>
      <c r="H515" s="84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69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</row>
    <row r="516" spans="1:51" ht="12.75">
      <c r="A516" s="309"/>
      <c r="B516" s="234"/>
      <c r="C516" s="223"/>
      <c r="D516" s="191"/>
      <c r="E516" s="131"/>
      <c r="F516" s="185"/>
      <c r="G516" s="84"/>
      <c r="H516" s="84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69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</row>
    <row r="517" spans="1:51" ht="12.75">
      <c r="A517" s="309"/>
      <c r="B517" s="234"/>
      <c r="C517" s="223"/>
      <c r="D517" s="191"/>
      <c r="E517" s="131"/>
      <c r="F517" s="185"/>
      <c r="G517" s="84"/>
      <c r="H517" s="84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69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</row>
    <row r="518" spans="1:51" ht="12.75">
      <c r="A518" s="309"/>
      <c r="B518" s="234"/>
      <c r="C518" s="223"/>
      <c r="D518" s="191"/>
      <c r="E518" s="131"/>
      <c r="F518" s="185"/>
      <c r="G518" s="84"/>
      <c r="H518" s="84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69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</row>
    <row r="519" spans="1:51" ht="12.75">
      <c r="A519" s="309"/>
      <c r="B519" s="234"/>
      <c r="C519" s="223"/>
      <c r="D519" s="191"/>
      <c r="E519" s="131"/>
      <c r="F519" s="185"/>
      <c r="G519" s="84"/>
      <c r="H519" s="84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69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</row>
    <row r="520" spans="1:51" ht="12.75">
      <c r="A520" s="309"/>
      <c r="B520" s="234"/>
      <c r="C520" s="223"/>
      <c r="D520" s="191"/>
      <c r="E520" s="131"/>
      <c r="F520" s="185"/>
      <c r="G520" s="84"/>
      <c r="H520" s="84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69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</row>
    <row r="521" spans="1:51" ht="12.75">
      <c r="A521" s="309"/>
      <c r="B521" s="234"/>
      <c r="C521" s="223"/>
      <c r="D521" s="191"/>
      <c r="E521" s="131"/>
      <c r="F521" s="185"/>
      <c r="G521" s="84"/>
      <c r="H521" s="84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69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</row>
    <row r="522" spans="1:51" ht="12.75">
      <c r="A522" s="309"/>
      <c r="B522" s="234"/>
      <c r="C522" s="223"/>
      <c r="D522" s="191"/>
      <c r="E522" s="131"/>
      <c r="F522" s="185"/>
      <c r="G522" s="84"/>
      <c r="H522" s="84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69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</row>
    <row r="523" spans="1:51" ht="12.75">
      <c r="A523" s="309"/>
      <c r="B523" s="234"/>
      <c r="C523" s="223"/>
      <c r="D523" s="191"/>
      <c r="E523" s="131"/>
      <c r="F523" s="185"/>
      <c r="G523" s="84"/>
      <c r="H523" s="84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69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</row>
    <row r="524" spans="1:51" ht="12.75">
      <c r="A524" s="309"/>
      <c r="B524" s="234"/>
      <c r="C524" s="223"/>
      <c r="D524" s="191"/>
      <c r="E524" s="131"/>
      <c r="F524" s="185"/>
      <c r="G524" s="84"/>
      <c r="H524" s="84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69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</row>
    <row r="525" spans="1:51" ht="12.75">
      <c r="A525" s="309"/>
      <c r="B525" s="234"/>
      <c r="C525" s="223"/>
      <c r="D525" s="191"/>
      <c r="E525" s="131"/>
      <c r="F525" s="185"/>
      <c r="G525" s="84"/>
      <c r="H525" s="84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69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</row>
    <row r="526" spans="1:51" ht="12.75">
      <c r="A526" s="309"/>
      <c r="B526" s="234"/>
      <c r="C526" s="223"/>
      <c r="D526" s="191"/>
      <c r="E526" s="131"/>
      <c r="F526" s="185"/>
      <c r="G526" s="84"/>
      <c r="H526" s="84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69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</row>
    <row r="527" spans="1:51" ht="12.75">
      <c r="A527" s="309"/>
      <c r="B527" s="234"/>
      <c r="C527" s="223"/>
      <c r="D527" s="191"/>
      <c r="E527" s="131"/>
      <c r="F527" s="185"/>
      <c r="G527" s="84"/>
      <c r="H527" s="84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69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</row>
    <row r="528" spans="1:51" ht="12.75">
      <c r="A528" s="309"/>
      <c r="B528" s="234"/>
      <c r="C528" s="223"/>
      <c r="D528" s="191"/>
      <c r="E528" s="131"/>
      <c r="F528" s="185"/>
      <c r="G528" s="84"/>
      <c r="H528" s="84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69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</row>
    <row r="529" spans="1:51" ht="12.75">
      <c r="A529" s="309"/>
      <c r="B529" s="234"/>
      <c r="C529" s="223"/>
      <c r="D529" s="191"/>
      <c r="E529" s="131"/>
      <c r="F529" s="185"/>
      <c r="G529" s="84"/>
      <c r="H529" s="84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69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</row>
    <row r="530" spans="1:51" ht="12.75">
      <c r="A530" s="309"/>
      <c r="B530" s="234"/>
      <c r="C530" s="223"/>
      <c r="D530" s="191"/>
      <c r="E530" s="131"/>
      <c r="F530" s="185"/>
      <c r="G530" s="84"/>
      <c r="H530" s="84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69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</row>
    <row r="531" spans="1:51" ht="12.75">
      <c r="A531" s="309"/>
      <c r="B531" s="234"/>
      <c r="C531" s="223"/>
      <c r="D531" s="191"/>
      <c r="E531" s="131"/>
      <c r="F531" s="185"/>
      <c r="G531" s="84"/>
      <c r="H531" s="84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69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</row>
    <row r="532" spans="1:51" ht="12.75">
      <c r="A532" s="309"/>
      <c r="B532" s="234"/>
      <c r="C532" s="223"/>
      <c r="D532" s="191"/>
      <c r="E532" s="131"/>
      <c r="F532" s="185"/>
      <c r="G532" s="84"/>
      <c r="H532" s="84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69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</row>
    <row r="533" spans="1:51" ht="12.75">
      <c r="A533" s="309"/>
      <c r="B533" s="234"/>
      <c r="C533" s="223"/>
      <c r="D533" s="191"/>
      <c r="E533" s="131"/>
      <c r="F533" s="185"/>
      <c r="G533" s="84"/>
      <c r="H533" s="84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69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</row>
    <row r="534" spans="1:51" ht="12.75">
      <c r="A534" s="309"/>
      <c r="B534" s="234"/>
      <c r="C534" s="223"/>
      <c r="D534" s="191"/>
      <c r="E534" s="131"/>
      <c r="F534" s="185"/>
      <c r="G534" s="84"/>
      <c r="H534" s="84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69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</row>
    <row r="535" spans="1:51" ht="12.75">
      <c r="A535" s="309"/>
      <c r="B535" s="234"/>
      <c r="C535" s="223"/>
      <c r="D535" s="191"/>
      <c r="E535" s="131"/>
      <c r="F535" s="185"/>
      <c r="G535" s="84"/>
      <c r="H535" s="84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69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</row>
    <row r="536" spans="1:51" ht="12.75">
      <c r="A536" s="309"/>
      <c r="B536" s="234"/>
      <c r="C536" s="223"/>
      <c r="D536" s="191"/>
      <c r="E536" s="131"/>
      <c r="F536" s="185"/>
      <c r="G536" s="84"/>
      <c r="H536" s="84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69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</row>
    <row r="537" spans="1:51" ht="12.75">
      <c r="A537" s="309"/>
      <c r="B537" s="234"/>
      <c r="C537" s="223"/>
      <c r="D537" s="191"/>
      <c r="E537" s="131"/>
      <c r="F537" s="185"/>
      <c r="G537" s="84"/>
      <c r="H537" s="84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69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</row>
    <row r="538" spans="1:51" ht="12.75">
      <c r="A538" s="309"/>
      <c r="B538" s="234"/>
      <c r="C538" s="223"/>
      <c r="D538" s="191"/>
      <c r="E538" s="131"/>
      <c r="F538" s="185"/>
      <c r="G538" s="84"/>
      <c r="H538" s="84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69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</row>
    <row r="539" spans="1:51" ht="12.75">
      <c r="A539" s="309"/>
      <c r="B539" s="234"/>
      <c r="C539" s="223"/>
      <c r="D539" s="191"/>
      <c r="E539" s="131"/>
      <c r="F539" s="185"/>
      <c r="G539" s="84"/>
      <c r="H539" s="84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69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</row>
    <row r="540" spans="1:51" ht="12.75">
      <c r="A540" s="309"/>
      <c r="B540" s="234"/>
      <c r="C540" s="223"/>
      <c r="D540" s="191"/>
      <c r="E540" s="131"/>
      <c r="F540" s="185"/>
      <c r="G540" s="84"/>
      <c r="H540" s="84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69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</row>
    <row r="541" spans="1:51" ht="12.75">
      <c r="A541" s="309"/>
      <c r="B541" s="234"/>
      <c r="C541" s="223"/>
      <c r="D541" s="191"/>
      <c r="E541" s="131"/>
      <c r="F541" s="185"/>
      <c r="G541" s="84"/>
      <c r="H541" s="84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69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</row>
    <row r="542" spans="1:51" ht="12.75">
      <c r="A542" s="309"/>
      <c r="B542" s="234"/>
      <c r="C542" s="223"/>
      <c r="D542" s="191"/>
      <c r="E542" s="131"/>
      <c r="F542" s="185"/>
      <c r="G542" s="84"/>
      <c r="H542" s="84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69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</row>
    <row r="543" spans="1:51" ht="12.75">
      <c r="A543" s="309"/>
      <c r="B543" s="234"/>
      <c r="C543" s="223"/>
      <c r="D543" s="191"/>
      <c r="E543" s="131"/>
      <c r="F543" s="185"/>
      <c r="G543" s="84"/>
      <c r="H543" s="84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69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</row>
    <row r="544" spans="1:51" ht="12.75">
      <c r="A544" s="309"/>
      <c r="B544" s="234"/>
      <c r="C544" s="223"/>
      <c r="D544" s="191"/>
      <c r="E544" s="131"/>
      <c r="F544" s="185"/>
      <c r="G544" s="84"/>
      <c r="H544" s="84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69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</row>
    <row r="545" spans="1:51" ht="12.75">
      <c r="A545" s="309"/>
      <c r="B545" s="234"/>
      <c r="C545" s="223"/>
      <c r="D545" s="191"/>
      <c r="E545" s="131"/>
      <c r="F545" s="185"/>
      <c r="G545" s="84"/>
      <c r="H545" s="84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69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</row>
    <row r="546" spans="1:51" ht="12.75">
      <c r="A546" s="309"/>
      <c r="B546" s="234"/>
      <c r="C546" s="223"/>
      <c r="D546" s="191"/>
      <c r="E546" s="131"/>
      <c r="F546" s="185"/>
      <c r="G546" s="84"/>
      <c r="H546" s="84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69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</row>
    <row r="547" spans="1:51" ht="12.75">
      <c r="A547" s="309"/>
      <c r="B547" s="234"/>
      <c r="C547" s="223"/>
      <c r="D547" s="191"/>
      <c r="E547" s="131"/>
      <c r="F547" s="185"/>
      <c r="G547" s="84"/>
      <c r="H547" s="84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69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</row>
    <row r="548" spans="1:51" ht="12.75">
      <c r="A548" s="309"/>
      <c r="B548" s="234"/>
      <c r="C548" s="223"/>
      <c r="D548" s="191"/>
      <c r="E548" s="131"/>
      <c r="F548" s="185"/>
      <c r="G548" s="84"/>
      <c r="H548" s="84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69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</row>
    <row r="549" spans="1:51" ht="12.75">
      <c r="A549" s="309"/>
      <c r="B549" s="234"/>
      <c r="C549" s="223"/>
      <c r="D549" s="191"/>
      <c r="E549" s="131"/>
      <c r="F549" s="185"/>
      <c r="G549" s="84"/>
      <c r="H549" s="84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69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</row>
    <row r="550" spans="1:51" ht="12.75">
      <c r="A550" s="309"/>
      <c r="B550" s="234"/>
      <c r="C550" s="223"/>
      <c r="D550" s="191"/>
      <c r="E550" s="131"/>
      <c r="F550" s="185"/>
      <c r="G550" s="84"/>
      <c r="H550" s="84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69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</row>
    <row r="551" spans="1:51" ht="12.75">
      <c r="A551" s="309"/>
      <c r="B551" s="234"/>
      <c r="C551" s="223"/>
      <c r="D551" s="191"/>
      <c r="E551" s="131"/>
      <c r="F551" s="185"/>
      <c r="G551" s="84"/>
      <c r="H551" s="84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69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</row>
    <row r="552" spans="1:51" ht="12.75">
      <c r="A552" s="309"/>
      <c r="B552" s="234"/>
      <c r="C552" s="223"/>
      <c r="D552" s="191"/>
      <c r="E552" s="131"/>
      <c r="F552" s="185"/>
      <c r="G552" s="84"/>
      <c r="H552" s="84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69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</row>
    <row r="553" spans="1:51" ht="12.75">
      <c r="A553" s="309"/>
      <c r="B553" s="234"/>
      <c r="C553" s="223"/>
      <c r="D553" s="191"/>
      <c r="E553" s="131"/>
      <c r="F553" s="185"/>
      <c r="G553" s="84"/>
      <c r="H553" s="84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69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</row>
    <row r="554" spans="1:51" ht="12.75">
      <c r="A554" s="309"/>
      <c r="B554" s="234"/>
      <c r="C554" s="223"/>
      <c r="D554" s="191"/>
      <c r="E554" s="131"/>
      <c r="F554" s="185"/>
      <c r="G554" s="84"/>
      <c r="H554" s="84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69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</row>
    <row r="555" spans="1:51" ht="12.75">
      <c r="A555" s="309"/>
      <c r="B555" s="234"/>
      <c r="C555" s="223"/>
      <c r="D555" s="191"/>
      <c r="E555" s="131"/>
      <c r="F555" s="185"/>
      <c r="G555" s="84"/>
      <c r="H555" s="84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69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</row>
    <row r="556" spans="1:51" ht="12.75">
      <c r="A556" s="309"/>
      <c r="B556" s="234"/>
      <c r="C556" s="223"/>
      <c r="D556" s="191"/>
      <c r="E556" s="131"/>
      <c r="F556" s="185"/>
      <c r="G556" s="84"/>
      <c r="H556" s="84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69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</row>
    <row r="557" spans="1:51" ht="12.75">
      <c r="A557" s="309"/>
      <c r="B557" s="234"/>
      <c r="C557" s="223"/>
      <c r="D557" s="191"/>
      <c r="E557" s="131"/>
      <c r="F557" s="185"/>
      <c r="G557" s="84"/>
      <c r="H557" s="84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69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</row>
    <row r="558" spans="1:51" ht="12.75">
      <c r="A558" s="309"/>
      <c r="B558" s="234"/>
      <c r="C558" s="223"/>
      <c r="D558" s="191"/>
      <c r="E558" s="131"/>
      <c r="F558" s="185"/>
      <c r="G558" s="84"/>
      <c r="H558" s="84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69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</row>
    <row r="559" spans="1:51" ht="12.75">
      <c r="A559" s="309"/>
      <c r="B559" s="234"/>
      <c r="C559" s="223"/>
      <c r="D559" s="191"/>
      <c r="E559" s="131"/>
      <c r="F559" s="185"/>
      <c r="G559" s="84"/>
      <c r="H559" s="84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69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</row>
    <row r="560" spans="1:51" ht="12.75">
      <c r="A560" s="309"/>
      <c r="B560" s="234"/>
      <c r="C560" s="223"/>
      <c r="D560" s="191"/>
      <c r="E560" s="131"/>
      <c r="F560" s="185"/>
      <c r="G560" s="84"/>
      <c r="H560" s="84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69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</row>
    <row r="561" spans="1:51" ht="12.75">
      <c r="A561" s="309"/>
      <c r="B561" s="234"/>
      <c r="C561" s="223"/>
      <c r="D561" s="191"/>
      <c r="E561" s="131"/>
      <c r="F561" s="185"/>
      <c r="G561" s="84"/>
      <c r="H561" s="84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69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</row>
    <row r="562" spans="1:51" ht="12.75">
      <c r="A562" s="309"/>
      <c r="B562" s="234"/>
      <c r="C562" s="223"/>
      <c r="D562" s="191"/>
      <c r="E562" s="131"/>
      <c r="F562" s="185"/>
      <c r="G562" s="84"/>
      <c r="H562" s="84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69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</row>
    <row r="563" spans="1:51" ht="12.75">
      <c r="A563" s="309"/>
      <c r="B563" s="234"/>
      <c r="C563" s="223"/>
      <c r="D563" s="191"/>
      <c r="E563" s="131"/>
      <c r="F563" s="185"/>
      <c r="G563" s="84"/>
      <c r="H563" s="84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69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</row>
    <row r="564" spans="1:51" ht="12.75">
      <c r="A564" s="309"/>
      <c r="B564" s="234"/>
      <c r="C564" s="223"/>
      <c r="D564" s="191"/>
      <c r="E564" s="131"/>
      <c r="F564" s="185"/>
      <c r="G564" s="84"/>
      <c r="H564" s="84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69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</row>
    <row r="565" spans="1:51" ht="12.75">
      <c r="A565" s="309"/>
      <c r="B565" s="234"/>
      <c r="C565" s="223"/>
      <c r="D565" s="191"/>
      <c r="E565" s="131"/>
      <c r="F565" s="185"/>
      <c r="G565" s="84"/>
      <c r="H565" s="84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69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</row>
    <row r="566" spans="1:51" ht="12.75">
      <c r="A566" s="309"/>
      <c r="B566" s="234"/>
      <c r="C566" s="223"/>
      <c r="D566" s="191"/>
      <c r="E566" s="131"/>
      <c r="F566" s="185"/>
      <c r="G566" s="84"/>
      <c r="H566" s="84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69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</row>
    <row r="567" spans="1:51" ht="12.75">
      <c r="A567" s="309"/>
      <c r="B567" s="234"/>
      <c r="C567" s="223"/>
      <c r="D567" s="191"/>
      <c r="E567" s="131"/>
      <c r="F567" s="185"/>
      <c r="G567" s="84"/>
      <c r="H567" s="84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69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</row>
    <row r="568" spans="1:51" ht="12.75">
      <c r="A568" s="309"/>
      <c r="B568" s="234"/>
      <c r="C568" s="223"/>
      <c r="D568" s="191"/>
      <c r="E568" s="131"/>
      <c r="F568" s="185"/>
      <c r="G568" s="84"/>
      <c r="H568" s="84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69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</row>
    <row r="569" spans="1:51" ht="12.75">
      <c r="A569" s="309"/>
      <c r="B569" s="234"/>
      <c r="C569" s="223"/>
      <c r="D569" s="191"/>
      <c r="E569" s="131"/>
      <c r="F569" s="185"/>
      <c r="G569" s="84"/>
      <c r="H569" s="84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69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</row>
    <row r="570" spans="1:51" ht="12.75">
      <c r="A570" s="309"/>
      <c r="B570" s="234"/>
      <c r="C570" s="223"/>
      <c r="D570" s="191"/>
      <c r="E570" s="131"/>
      <c r="F570" s="185"/>
      <c r="G570" s="84"/>
      <c r="H570" s="84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69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</row>
    <row r="571" spans="1:51" ht="12.75">
      <c r="A571" s="309"/>
      <c r="B571" s="234"/>
      <c r="C571" s="223"/>
      <c r="D571" s="191"/>
      <c r="E571" s="131"/>
      <c r="F571" s="185"/>
      <c r="G571" s="84"/>
      <c r="H571" s="84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69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</row>
    <row r="572" spans="1:51" ht="12.75">
      <c r="A572" s="309"/>
      <c r="B572" s="234"/>
      <c r="C572" s="223"/>
      <c r="D572" s="191"/>
      <c r="E572" s="131"/>
      <c r="F572" s="185"/>
      <c r="G572" s="84"/>
      <c r="H572" s="84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69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</row>
    <row r="573" spans="1:51" ht="12.75">
      <c r="A573" s="309"/>
      <c r="B573" s="234"/>
      <c r="C573" s="223"/>
      <c r="D573" s="191"/>
      <c r="E573" s="131"/>
      <c r="F573" s="185"/>
      <c r="G573" s="84"/>
      <c r="H573" s="84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69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</row>
    <row r="574" spans="1:51" ht="12.75">
      <c r="A574" s="309"/>
      <c r="B574" s="234"/>
      <c r="C574" s="223"/>
      <c r="D574" s="191"/>
      <c r="E574" s="131"/>
      <c r="F574" s="185"/>
      <c r="G574" s="84"/>
      <c r="H574" s="84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69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</row>
    <row r="575" spans="1:51" ht="12.75">
      <c r="A575" s="309"/>
      <c r="B575" s="234"/>
      <c r="C575" s="223"/>
      <c r="D575" s="191"/>
      <c r="E575" s="131"/>
      <c r="F575" s="185"/>
      <c r="G575" s="84"/>
      <c r="H575" s="84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69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</row>
    <row r="576" spans="1:51" ht="12.75">
      <c r="A576" s="309"/>
      <c r="B576" s="234"/>
      <c r="C576" s="223"/>
      <c r="D576" s="191"/>
      <c r="E576" s="131"/>
      <c r="F576" s="185"/>
      <c r="G576" s="84"/>
      <c r="H576" s="84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69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</row>
    <row r="577" spans="1:51" ht="12.75">
      <c r="A577" s="309"/>
      <c r="B577" s="234"/>
      <c r="C577" s="223"/>
      <c r="D577" s="191"/>
      <c r="E577" s="131"/>
      <c r="F577" s="185"/>
      <c r="G577" s="84"/>
      <c r="H577" s="84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69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</row>
    <row r="578" spans="1:51" ht="12.75">
      <c r="A578" s="309"/>
      <c r="B578" s="234"/>
      <c r="C578" s="223"/>
      <c r="D578" s="191"/>
      <c r="E578" s="131"/>
      <c r="F578" s="185"/>
      <c r="G578" s="84"/>
      <c r="H578" s="84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69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</row>
    <row r="579" spans="1:51" ht="12.75">
      <c r="A579" s="309"/>
      <c r="B579" s="234"/>
      <c r="C579" s="223"/>
      <c r="D579" s="191"/>
      <c r="E579" s="131"/>
      <c r="F579" s="185"/>
      <c r="G579" s="84"/>
      <c r="H579" s="84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69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</row>
    <row r="580" spans="1:51" ht="12.75">
      <c r="A580" s="309"/>
      <c r="B580" s="234"/>
      <c r="C580" s="223"/>
      <c r="D580" s="191"/>
      <c r="E580" s="131"/>
      <c r="F580" s="185"/>
      <c r="G580" s="84"/>
      <c r="H580" s="84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69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</row>
    <row r="581" spans="1:51" ht="12.75">
      <c r="A581" s="309"/>
      <c r="B581" s="234"/>
      <c r="C581" s="223"/>
      <c r="D581" s="191"/>
      <c r="E581" s="131"/>
      <c r="F581" s="185"/>
      <c r="G581" s="84"/>
      <c r="H581" s="84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69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</row>
    <row r="582" spans="1:51" ht="12.75">
      <c r="A582" s="309"/>
      <c r="B582" s="234"/>
      <c r="C582" s="223"/>
      <c r="D582" s="191"/>
      <c r="E582" s="131"/>
      <c r="F582" s="185"/>
      <c r="G582" s="84"/>
      <c r="H582" s="84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69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</row>
    <row r="583" spans="1:51" ht="12.75">
      <c r="A583" s="309"/>
      <c r="B583" s="234"/>
      <c r="C583" s="223"/>
      <c r="D583" s="191"/>
      <c r="E583" s="131"/>
      <c r="F583" s="185"/>
      <c r="G583" s="84"/>
      <c r="H583" s="84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69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</row>
    <row r="584" spans="1:51" ht="12.75">
      <c r="A584" s="309"/>
      <c r="B584" s="234"/>
      <c r="C584" s="223"/>
      <c r="D584" s="191"/>
      <c r="E584" s="131"/>
      <c r="F584" s="185"/>
      <c r="G584" s="84"/>
      <c r="H584" s="84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69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</row>
    <row r="585" spans="1:51" ht="12.75">
      <c r="A585" s="309"/>
      <c r="B585" s="234"/>
      <c r="C585" s="223"/>
      <c r="D585" s="191"/>
      <c r="E585" s="131"/>
      <c r="F585" s="185"/>
      <c r="G585" s="84"/>
      <c r="H585" s="84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69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</row>
    <row r="586" spans="1:51" ht="12.75">
      <c r="A586" s="309"/>
      <c r="B586" s="234"/>
      <c r="C586" s="223"/>
      <c r="D586" s="191"/>
      <c r="E586" s="131"/>
      <c r="F586" s="185"/>
      <c r="G586" s="84"/>
      <c r="H586" s="84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69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</row>
    <row r="587" spans="1:51" ht="12.75">
      <c r="A587" s="309"/>
      <c r="B587" s="234"/>
      <c r="C587" s="223"/>
      <c r="D587" s="191"/>
      <c r="E587" s="131"/>
      <c r="F587" s="185"/>
      <c r="G587" s="84"/>
      <c r="H587" s="84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69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</row>
    <row r="588" spans="1:51" ht="12.75">
      <c r="A588" s="309"/>
      <c r="B588" s="234"/>
      <c r="C588" s="223"/>
      <c r="D588" s="191"/>
      <c r="E588" s="131"/>
      <c r="F588" s="185"/>
      <c r="G588" s="84"/>
      <c r="H588" s="84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69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</row>
    <row r="589" spans="1:51" ht="12.75">
      <c r="A589" s="309"/>
      <c r="B589" s="234"/>
      <c r="C589" s="223"/>
      <c r="D589" s="191"/>
      <c r="E589" s="131"/>
      <c r="F589" s="185"/>
      <c r="G589" s="84"/>
      <c r="H589" s="84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69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</row>
    <row r="590" spans="1:51" ht="12.75">
      <c r="A590" s="309"/>
      <c r="B590" s="234"/>
      <c r="C590" s="223"/>
      <c r="D590" s="191"/>
      <c r="E590" s="131"/>
      <c r="F590" s="185"/>
      <c r="G590" s="84"/>
      <c r="H590" s="84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69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</row>
    <row r="591" spans="1:51" ht="12.75">
      <c r="A591" s="309"/>
      <c r="B591" s="234"/>
      <c r="C591" s="223"/>
      <c r="D591" s="191"/>
      <c r="E591" s="131"/>
      <c r="F591" s="185"/>
      <c r="G591" s="84"/>
      <c r="H591" s="84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69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</row>
    <row r="592" spans="1:51" ht="12.75">
      <c r="A592" s="309"/>
      <c r="B592" s="234"/>
      <c r="C592" s="223"/>
      <c r="D592" s="191"/>
      <c r="E592" s="131"/>
      <c r="F592" s="185"/>
      <c r="G592" s="84"/>
      <c r="H592" s="84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69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</row>
    <row r="593" spans="1:51" ht="12.75">
      <c r="A593" s="309"/>
      <c r="B593" s="234"/>
      <c r="C593" s="223"/>
      <c r="D593" s="191"/>
      <c r="E593" s="131"/>
      <c r="F593" s="185"/>
      <c r="G593" s="84"/>
      <c r="H593" s="84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69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</row>
    <row r="594" spans="1:51" ht="12.75">
      <c r="A594" s="309"/>
      <c r="B594" s="234"/>
      <c r="C594" s="223"/>
      <c r="D594" s="191"/>
      <c r="E594" s="131"/>
      <c r="F594" s="185"/>
      <c r="G594" s="84"/>
      <c r="H594" s="84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69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</row>
    <row r="595" spans="1:51" ht="12.75">
      <c r="A595" s="309"/>
      <c r="B595" s="234"/>
      <c r="C595" s="223"/>
      <c r="D595" s="191"/>
      <c r="E595" s="131"/>
      <c r="F595" s="185"/>
      <c r="G595" s="84"/>
      <c r="H595" s="84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69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</row>
    <row r="596" spans="1:51" ht="12.75">
      <c r="A596" s="309"/>
      <c r="B596" s="234"/>
      <c r="C596" s="223"/>
      <c r="D596" s="191"/>
      <c r="E596" s="131"/>
      <c r="F596" s="185"/>
      <c r="G596" s="84"/>
      <c r="H596" s="84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69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</row>
    <row r="597" spans="1:51" ht="12.75">
      <c r="A597" s="309"/>
      <c r="B597" s="234"/>
      <c r="C597" s="223"/>
      <c r="D597" s="191"/>
      <c r="E597" s="131"/>
      <c r="F597" s="185"/>
      <c r="G597" s="84"/>
      <c r="H597" s="84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69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</row>
    <row r="598" spans="1:51" ht="12.75">
      <c r="A598" s="309"/>
      <c r="B598" s="234"/>
      <c r="C598" s="223"/>
      <c r="D598" s="191"/>
      <c r="E598" s="131"/>
      <c r="F598" s="185"/>
      <c r="G598" s="84"/>
      <c r="H598" s="84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69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</row>
    <row r="599" spans="1:51" ht="12.75">
      <c r="A599" s="309"/>
      <c r="B599" s="234"/>
      <c r="C599" s="223"/>
      <c r="D599" s="191"/>
      <c r="E599" s="131"/>
      <c r="F599" s="185"/>
      <c r="G599" s="84"/>
      <c r="H599" s="84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69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</row>
    <row r="600" spans="1:51" ht="12.75">
      <c r="A600" s="309"/>
      <c r="B600" s="234"/>
      <c r="C600" s="223"/>
      <c r="D600" s="191"/>
      <c r="E600" s="131"/>
      <c r="F600" s="185"/>
      <c r="G600" s="84"/>
      <c r="H600" s="84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69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</row>
    <row r="601" spans="1:51" ht="12.75">
      <c r="A601" s="309"/>
      <c r="B601" s="234"/>
      <c r="C601" s="223"/>
      <c r="D601" s="191"/>
      <c r="E601" s="131"/>
      <c r="F601" s="185"/>
      <c r="G601" s="84"/>
      <c r="H601" s="84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69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</row>
    <row r="602" spans="1:51" ht="12.75">
      <c r="A602" s="309"/>
      <c r="B602" s="234"/>
      <c r="C602" s="223"/>
      <c r="D602" s="191"/>
      <c r="E602" s="131"/>
      <c r="F602" s="185"/>
      <c r="G602" s="84"/>
      <c r="H602" s="84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69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</row>
    <row r="603" spans="1:51" ht="12.75">
      <c r="A603" s="309"/>
      <c r="B603" s="234"/>
      <c r="C603" s="223"/>
      <c r="D603" s="191"/>
      <c r="E603" s="131"/>
      <c r="F603" s="185"/>
      <c r="G603" s="84"/>
      <c r="H603" s="84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69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</row>
    <row r="604" spans="1:51" ht="12.75">
      <c r="A604" s="309"/>
      <c r="B604" s="234"/>
      <c r="C604" s="223"/>
      <c r="D604" s="191"/>
      <c r="E604" s="131"/>
      <c r="F604" s="185"/>
      <c r="G604" s="84"/>
      <c r="H604" s="84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69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</row>
    <row r="605" spans="1:51" ht="12.75">
      <c r="A605" s="309"/>
      <c r="B605" s="234"/>
      <c r="C605" s="223"/>
      <c r="D605" s="191"/>
      <c r="E605" s="131"/>
      <c r="F605" s="185"/>
      <c r="G605" s="84"/>
      <c r="H605" s="84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69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</row>
    <row r="606" spans="1:51" ht="12.75">
      <c r="A606" s="309"/>
      <c r="B606" s="234"/>
      <c r="C606" s="223"/>
      <c r="D606" s="191"/>
      <c r="E606" s="131"/>
      <c r="F606" s="185"/>
      <c r="G606" s="84"/>
      <c r="H606" s="84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69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</row>
    <row r="607" spans="1:51" ht="12.75">
      <c r="A607" s="309"/>
      <c r="B607" s="234"/>
      <c r="C607" s="223"/>
      <c r="D607" s="191"/>
      <c r="E607" s="131"/>
      <c r="F607" s="185"/>
      <c r="G607" s="84"/>
      <c r="H607" s="84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69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</row>
    <row r="608" spans="1:51" ht="12.75">
      <c r="A608" s="309"/>
      <c r="B608" s="234"/>
      <c r="C608" s="223"/>
      <c r="D608" s="191"/>
      <c r="E608" s="131"/>
      <c r="F608" s="185"/>
      <c r="G608" s="84"/>
      <c r="H608" s="84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69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</row>
    <row r="609" spans="1:51" ht="12.75">
      <c r="A609" s="309"/>
      <c r="B609" s="234"/>
      <c r="C609" s="223"/>
      <c r="D609" s="191"/>
      <c r="E609" s="131"/>
      <c r="F609" s="185"/>
      <c r="G609" s="84"/>
      <c r="H609" s="84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69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</row>
    <row r="610" spans="1:51" ht="12.75">
      <c r="A610" s="309"/>
      <c r="B610" s="234"/>
      <c r="C610" s="223"/>
      <c r="D610" s="191"/>
      <c r="E610" s="131"/>
      <c r="F610" s="185"/>
      <c r="G610" s="84"/>
      <c r="H610" s="84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69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</row>
    <row r="611" spans="1:51" ht="12.75">
      <c r="A611" s="309"/>
      <c r="B611" s="234"/>
      <c r="C611" s="223"/>
      <c r="D611" s="191"/>
      <c r="E611" s="131"/>
      <c r="F611" s="185"/>
      <c r="G611" s="84"/>
      <c r="H611" s="84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69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</row>
    <row r="612" spans="1:51" ht="12.75">
      <c r="A612" s="309"/>
      <c r="B612" s="234"/>
      <c r="C612" s="223"/>
      <c r="D612" s="191"/>
      <c r="E612" s="131"/>
      <c r="F612" s="185"/>
      <c r="G612" s="84"/>
      <c r="H612" s="84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69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</row>
    <row r="613" spans="1:51" ht="12.75">
      <c r="A613" s="309"/>
      <c r="B613" s="234"/>
      <c r="C613" s="223"/>
      <c r="D613" s="191"/>
      <c r="E613" s="131"/>
      <c r="F613" s="185"/>
      <c r="G613" s="84"/>
      <c r="H613" s="84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69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</row>
    <row r="614" spans="1:51" ht="12.75">
      <c r="A614" s="309"/>
      <c r="B614" s="234"/>
      <c r="C614" s="223"/>
      <c r="D614" s="191"/>
      <c r="E614" s="131"/>
      <c r="F614" s="185"/>
      <c r="G614" s="84"/>
      <c r="H614" s="84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69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</row>
    <row r="615" spans="1:51" ht="12.75">
      <c r="A615" s="309"/>
      <c r="B615" s="234"/>
      <c r="C615" s="223"/>
      <c r="D615" s="191"/>
      <c r="E615" s="131"/>
      <c r="F615" s="185"/>
      <c r="G615" s="84"/>
      <c r="H615" s="84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69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</row>
    <row r="616" spans="1:51" ht="12.75">
      <c r="A616" s="309"/>
      <c r="B616" s="234"/>
      <c r="C616" s="223"/>
      <c r="D616" s="191"/>
      <c r="E616" s="131"/>
      <c r="F616" s="185"/>
      <c r="G616" s="84"/>
      <c r="H616" s="84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69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</row>
    <row r="617" spans="1:51" ht="12.75">
      <c r="A617" s="309"/>
      <c r="B617" s="234"/>
      <c r="C617" s="223"/>
      <c r="D617" s="191"/>
      <c r="E617" s="131"/>
      <c r="F617" s="185"/>
      <c r="G617" s="84"/>
      <c r="H617" s="84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69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</row>
    <row r="618" spans="1:51" ht="12.75">
      <c r="A618" s="309"/>
      <c r="B618" s="234"/>
      <c r="C618" s="223"/>
      <c r="D618" s="191"/>
      <c r="E618" s="131"/>
      <c r="F618" s="185"/>
      <c r="G618" s="84"/>
      <c r="H618" s="84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69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</row>
    <row r="619" spans="1:51" ht="12.75">
      <c r="A619" s="309"/>
      <c r="B619" s="234"/>
      <c r="C619" s="223"/>
      <c r="D619" s="191"/>
      <c r="E619" s="131"/>
      <c r="F619" s="185"/>
      <c r="G619" s="84"/>
      <c r="H619" s="84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69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</row>
    <row r="620" spans="1:51" ht="12.75">
      <c r="A620" s="309"/>
      <c r="B620" s="234"/>
      <c r="C620" s="223"/>
      <c r="D620" s="191"/>
      <c r="E620" s="131"/>
      <c r="F620" s="185"/>
      <c r="G620" s="84"/>
      <c r="H620" s="84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69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</row>
    <row r="621" spans="1:51" ht="12.75">
      <c r="A621" s="309"/>
      <c r="B621" s="234"/>
      <c r="C621" s="223"/>
      <c r="D621" s="191"/>
      <c r="E621" s="131"/>
      <c r="F621" s="185"/>
      <c r="G621" s="84"/>
      <c r="H621" s="84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69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</row>
    <row r="622" spans="1:51" ht="12.75">
      <c r="A622" s="309"/>
      <c r="B622" s="234"/>
      <c r="C622" s="223"/>
      <c r="D622" s="191"/>
      <c r="E622" s="131"/>
      <c r="F622" s="185"/>
      <c r="G622" s="84"/>
      <c r="H622" s="84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69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</row>
    <row r="623" spans="1:51" ht="12.75">
      <c r="A623" s="309"/>
      <c r="B623" s="234"/>
      <c r="C623" s="223"/>
      <c r="D623" s="191"/>
      <c r="E623" s="131"/>
      <c r="F623" s="185"/>
      <c r="G623" s="84"/>
      <c r="H623" s="84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69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</row>
    <row r="624" spans="1:51" ht="12.75">
      <c r="A624" s="309"/>
      <c r="B624" s="234"/>
      <c r="C624" s="223"/>
      <c r="D624" s="191"/>
      <c r="E624" s="131"/>
      <c r="F624" s="185"/>
      <c r="G624" s="84"/>
      <c r="H624" s="84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69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</row>
    <row r="625" spans="1:51" ht="12.75">
      <c r="A625" s="309"/>
      <c r="B625" s="234"/>
      <c r="C625" s="223"/>
      <c r="D625" s="191"/>
      <c r="E625" s="131"/>
      <c r="F625" s="185"/>
      <c r="G625" s="84"/>
      <c r="H625" s="84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69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</row>
    <row r="626" spans="1:51" ht="12.75">
      <c r="A626" s="309"/>
      <c r="B626" s="234"/>
      <c r="C626" s="223"/>
      <c r="D626" s="191"/>
      <c r="E626" s="131"/>
      <c r="F626" s="185"/>
      <c r="G626" s="84"/>
      <c r="H626" s="84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69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</row>
    <row r="627" spans="1:51" ht="12.75">
      <c r="A627" s="309"/>
      <c r="B627" s="234"/>
      <c r="C627" s="223"/>
      <c r="D627" s="191"/>
      <c r="E627" s="131"/>
      <c r="F627" s="185"/>
      <c r="G627" s="84"/>
      <c r="H627" s="84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69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</row>
    <row r="628" spans="1:51" ht="12.75">
      <c r="A628" s="309"/>
      <c r="B628" s="234"/>
      <c r="C628" s="223"/>
      <c r="D628" s="191"/>
      <c r="E628" s="131"/>
      <c r="F628" s="185"/>
      <c r="G628" s="84"/>
      <c r="H628" s="84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69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</row>
    <row r="629" spans="1:51" ht="12.75">
      <c r="A629" s="309"/>
      <c r="B629" s="234"/>
      <c r="C629" s="223"/>
      <c r="D629" s="191"/>
      <c r="E629" s="131"/>
      <c r="F629" s="185"/>
      <c r="G629" s="84"/>
      <c r="H629" s="84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69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</row>
    <row r="630" spans="1:51" ht="12.75">
      <c r="A630" s="309"/>
      <c r="B630" s="234"/>
      <c r="C630" s="223"/>
      <c r="D630" s="191"/>
      <c r="E630" s="131"/>
      <c r="F630" s="185"/>
      <c r="G630" s="84"/>
      <c r="H630" s="84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69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</row>
    <row r="631" spans="1:51" ht="12.75">
      <c r="A631" s="309"/>
      <c r="B631" s="234"/>
      <c r="C631" s="223"/>
      <c r="D631" s="191"/>
      <c r="E631" s="131"/>
      <c r="F631" s="185"/>
      <c r="G631" s="84"/>
      <c r="H631" s="84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69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</row>
    <row r="632" spans="1:51" ht="12.75">
      <c r="A632" s="309"/>
      <c r="B632" s="234"/>
      <c r="C632" s="223"/>
      <c r="D632" s="191"/>
      <c r="E632" s="131"/>
      <c r="F632" s="185"/>
      <c r="G632" s="84"/>
      <c r="H632" s="84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69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</row>
    <row r="633" spans="1:51" ht="12.75">
      <c r="A633" s="309"/>
      <c r="B633" s="234"/>
      <c r="C633" s="223"/>
      <c r="D633" s="191"/>
      <c r="E633" s="131"/>
      <c r="F633" s="185"/>
      <c r="G633" s="84"/>
      <c r="H633" s="84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69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</row>
    <row r="634" spans="1:51" ht="12.75">
      <c r="A634" s="309"/>
      <c r="B634" s="234"/>
      <c r="C634" s="223"/>
      <c r="D634" s="191"/>
      <c r="E634" s="131"/>
      <c r="F634" s="185"/>
      <c r="G634" s="84"/>
      <c r="H634" s="84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69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</row>
    <row r="635" spans="1:51" ht="12.75">
      <c r="A635" s="309"/>
      <c r="B635" s="234"/>
      <c r="C635" s="223"/>
      <c r="D635" s="191"/>
      <c r="E635" s="131"/>
      <c r="F635" s="185"/>
      <c r="G635" s="84"/>
      <c r="H635" s="84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69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</row>
    <row r="636" spans="1:51" ht="12.75">
      <c r="A636" s="309"/>
      <c r="B636" s="234"/>
      <c r="C636" s="223"/>
      <c r="D636" s="191"/>
      <c r="E636" s="131"/>
      <c r="F636" s="185"/>
      <c r="G636" s="84"/>
      <c r="H636" s="84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69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</row>
    <row r="637" spans="1:51" ht="12.75">
      <c r="A637" s="309"/>
      <c r="B637" s="234"/>
      <c r="C637" s="223"/>
      <c r="D637" s="191"/>
      <c r="E637" s="131"/>
      <c r="F637" s="185"/>
      <c r="G637" s="84"/>
      <c r="H637" s="84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69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</row>
    <row r="638" spans="1:51" ht="12.75">
      <c r="A638" s="309"/>
      <c r="B638" s="234"/>
      <c r="C638" s="223"/>
      <c r="D638" s="191"/>
      <c r="E638" s="131"/>
      <c r="F638" s="185"/>
      <c r="G638" s="84"/>
      <c r="H638" s="84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69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</row>
    <row r="639" spans="1:51" ht="12.75">
      <c r="A639" s="309"/>
      <c r="B639" s="234"/>
      <c r="C639" s="223"/>
      <c r="D639" s="191"/>
      <c r="E639" s="131"/>
      <c r="F639" s="185"/>
      <c r="G639" s="84"/>
      <c r="H639" s="84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69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</row>
    <row r="640" spans="1:51" ht="12.75">
      <c r="A640" s="309"/>
      <c r="B640" s="234"/>
      <c r="C640" s="223"/>
      <c r="D640" s="191"/>
      <c r="E640" s="131"/>
      <c r="F640" s="185"/>
      <c r="G640" s="84"/>
      <c r="H640" s="84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69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</row>
    <row r="641" spans="1:51" ht="12.75">
      <c r="A641" s="309"/>
      <c r="B641" s="234"/>
      <c r="C641" s="223"/>
      <c r="D641" s="191"/>
      <c r="E641" s="131"/>
      <c r="F641" s="185"/>
      <c r="G641" s="84"/>
      <c r="H641" s="84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69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</row>
    <row r="642" spans="1:51" ht="12.75">
      <c r="A642" s="309"/>
      <c r="B642" s="234"/>
      <c r="C642" s="223"/>
      <c r="D642" s="191"/>
      <c r="E642" s="131"/>
      <c r="F642" s="185"/>
      <c r="G642" s="84"/>
      <c r="H642" s="84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69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</row>
    <row r="643" spans="1:51" ht="12.75">
      <c r="A643" s="309"/>
      <c r="B643" s="234"/>
      <c r="C643" s="223"/>
      <c r="D643" s="191"/>
      <c r="E643" s="131"/>
      <c r="F643" s="185"/>
      <c r="G643" s="84"/>
      <c r="H643" s="84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69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</row>
    <row r="644" spans="1:51" ht="12.75">
      <c r="A644" s="309"/>
      <c r="B644" s="234"/>
      <c r="C644" s="223"/>
      <c r="D644" s="191"/>
      <c r="E644" s="131"/>
      <c r="F644" s="185"/>
      <c r="G644" s="84"/>
      <c r="H644" s="84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69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</row>
    <row r="645" spans="1:51" ht="12.75">
      <c r="A645" s="309"/>
      <c r="B645" s="234"/>
      <c r="C645" s="223"/>
      <c r="D645" s="191"/>
      <c r="E645" s="131"/>
      <c r="F645" s="185"/>
      <c r="G645" s="84"/>
      <c r="H645" s="84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69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</row>
    <row r="646" spans="1:51" ht="12.75">
      <c r="A646" s="309"/>
      <c r="B646" s="234"/>
      <c r="C646" s="223"/>
      <c r="D646" s="191"/>
      <c r="E646" s="131"/>
      <c r="F646" s="185"/>
      <c r="G646" s="84"/>
      <c r="H646" s="84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69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</row>
    <row r="647" spans="1:51" ht="12.75">
      <c r="A647" s="309"/>
      <c r="B647" s="234"/>
      <c r="C647" s="223"/>
      <c r="D647" s="191"/>
      <c r="E647" s="131"/>
      <c r="F647" s="185"/>
      <c r="G647" s="84"/>
      <c r="H647" s="84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69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</row>
    <row r="648" spans="1:51" ht="12.75">
      <c r="A648" s="309"/>
      <c r="B648" s="234"/>
      <c r="C648" s="223"/>
      <c r="D648" s="191"/>
      <c r="E648" s="131"/>
      <c r="F648" s="185"/>
      <c r="G648" s="84"/>
      <c r="H648" s="84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69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</row>
    <row r="649" spans="1:51" ht="12.75">
      <c r="A649" s="309"/>
      <c r="B649" s="234"/>
      <c r="C649" s="223"/>
      <c r="D649" s="191"/>
      <c r="E649" s="131"/>
      <c r="F649" s="185"/>
      <c r="G649" s="84"/>
      <c r="H649" s="84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69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</row>
    <row r="650" spans="1:51" ht="12.75">
      <c r="A650" s="309"/>
      <c r="B650" s="234"/>
      <c r="C650" s="223"/>
      <c r="D650" s="191"/>
      <c r="E650" s="131"/>
      <c r="F650" s="185"/>
      <c r="G650" s="84"/>
      <c r="H650" s="84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69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</row>
    <row r="651" spans="1:51" ht="12.75">
      <c r="A651" s="309"/>
      <c r="B651" s="234"/>
      <c r="C651" s="223"/>
      <c r="D651" s="191"/>
      <c r="E651" s="131"/>
      <c r="F651" s="185"/>
      <c r="G651" s="84"/>
      <c r="H651" s="84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69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</row>
    <row r="652" spans="1:51" ht="12.75">
      <c r="A652" s="309"/>
      <c r="B652" s="234"/>
      <c r="C652" s="223"/>
      <c r="D652" s="191"/>
      <c r="E652" s="131"/>
      <c r="F652" s="185"/>
      <c r="G652" s="84"/>
      <c r="H652" s="84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69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</row>
    <row r="653" spans="1:51" ht="12.75">
      <c r="A653" s="309"/>
      <c r="B653" s="234"/>
      <c r="C653" s="223"/>
      <c r="D653" s="191"/>
      <c r="E653" s="131"/>
      <c r="F653" s="185"/>
      <c r="G653" s="84"/>
      <c r="H653" s="84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69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</row>
    <row r="654" spans="1:51" ht="12.75">
      <c r="A654" s="309"/>
      <c r="B654" s="234"/>
      <c r="C654" s="223"/>
      <c r="D654" s="191"/>
      <c r="E654" s="131"/>
      <c r="F654" s="185"/>
      <c r="G654" s="84"/>
      <c r="H654" s="84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69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</row>
    <row r="655" spans="1:51" ht="12.75">
      <c r="A655" s="309"/>
      <c r="B655" s="234"/>
      <c r="C655" s="223"/>
      <c r="D655" s="191"/>
      <c r="E655" s="131"/>
      <c r="F655" s="185"/>
      <c r="G655" s="84"/>
      <c r="H655" s="84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69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</row>
    <row r="656" spans="1:51" ht="12.75">
      <c r="A656" s="309"/>
      <c r="B656" s="234"/>
      <c r="C656" s="223"/>
      <c r="D656" s="191"/>
      <c r="E656" s="131"/>
      <c r="F656" s="185"/>
      <c r="G656" s="84"/>
      <c r="H656" s="84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69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</row>
    <row r="657" spans="1:51" ht="12.75">
      <c r="A657" s="309"/>
      <c r="B657" s="234"/>
      <c r="C657" s="223"/>
      <c r="D657" s="191"/>
      <c r="E657" s="131"/>
      <c r="F657" s="185"/>
      <c r="G657" s="84"/>
      <c r="H657" s="84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69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</row>
    <row r="658" spans="1:51" ht="12.75">
      <c r="A658" s="309"/>
      <c r="B658" s="234"/>
      <c r="C658" s="223"/>
      <c r="D658" s="191"/>
      <c r="E658" s="131"/>
      <c r="F658" s="185"/>
      <c r="G658" s="84"/>
      <c r="H658" s="84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69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</row>
    <row r="659" spans="1:51" ht="12.75">
      <c r="A659" s="309"/>
      <c r="B659" s="234"/>
      <c r="C659" s="223"/>
      <c r="D659" s="191"/>
      <c r="E659" s="131"/>
      <c r="F659" s="185"/>
      <c r="G659" s="84"/>
      <c r="H659" s="84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69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</row>
    <row r="660" spans="1:51" ht="12.75">
      <c r="A660" s="309"/>
      <c r="B660" s="234"/>
      <c r="C660" s="223"/>
      <c r="D660" s="191"/>
      <c r="E660" s="131"/>
      <c r="F660" s="185"/>
      <c r="G660" s="84"/>
      <c r="H660" s="84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69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</row>
    <row r="661" spans="1:51" ht="12.75">
      <c r="A661" s="309"/>
      <c r="B661" s="234"/>
      <c r="C661" s="223"/>
      <c r="D661" s="191"/>
      <c r="E661" s="131"/>
      <c r="F661" s="185"/>
      <c r="G661" s="84"/>
      <c r="H661" s="84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69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</row>
    <row r="662" spans="1:51" ht="12.75">
      <c r="A662" s="309"/>
      <c r="B662" s="234"/>
      <c r="C662" s="223"/>
      <c r="D662" s="191"/>
      <c r="E662" s="131"/>
      <c r="F662" s="185"/>
      <c r="G662" s="84"/>
      <c r="H662" s="84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69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</row>
    <row r="663" spans="1:51" ht="12.75">
      <c r="A663" s="309"/>
      <c r="B663" s="234"/>
      <c r="C663" s="223"/>
      <c r="D663" s="191"/>
      <c r="E663" s="131"/>
      <c r="F663" s="185"/>
      <c r="G663" s="84"/>
      <c r="H663" s="84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69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</row>
    <row r="664" spans="1:51" ht="12.75">
      <c r="A664" s="309"/>
      <c r="B664" s="234"/>
      <c r="C664" s="223"/>
      <c r="D664" s="191"/>
      <c r="E664" s="131"/>
      <c r="F664" s="185"/>
      <c r="G664" s="84"/>
      <c r="H664" s="84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69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</row>
    <row r="665" spans="1:51" ht="12.75">
      <c r="A665" s="309"/>
      <c r="B665" s="234"/>
      <c r="C665" s="223"/>
      <c r="D665" s="191"/>
      <c r="E665" s="131"/>
      <c r="F665" s="185"/>
      <c r="G665" s="84"/>
      <c r="H665" s="84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69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</row>
    <row r="666" spans="1:51" ht="12.75">
      <c r="A666" s="309"/>
      <c r="B666" s="234"/>
      <c r="C666" s="223"/>
      <c r="D666" s="191"/>
      <c r="E666" s="131"/>
      <c r="F666" s="185"/>
      <c r="G666" s="84"/>
      <c r="H666" s="84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69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</row>
    <row r="667" spans="1:51" ht="12.75">
      <c r="A667" s="309"/>
      <c r="B667" s="234"/>
      <c r="C667" s="223"/>
      <c r="D667" s="191"/>
      <c r="E667" s="131"/>
      <c r="F667" s="185"/>
      <c r="G667" s="84"/>
      <c r="H667" s="84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69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</row>
    <row r="668" spans="1:51" ht="12.75">
      <c r="A668" s="309"/>
      <c r="B668" s="234"/>
      <c r="C668" s="223"/>
      <c r="D668" s="191"/>
      <c r="E668" s="131"/>
      <c r="F668" s="185"/>
      <c r="G668" s="84"/>
      <c r="H668" s="84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69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</row>
    <row r="669" spans="1:51" ht="12.75">
      <c r="A669" s="309"/>
      <c r="B669" s="234"/>
      <c r="C669" s="223"/>
      <c r="D669" s="191"/>
      <c r="E669" s="131"/>
      <c r="F669" s="185"/>
      <c r="G669" s="84"/>
      <c r="H669" s="84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69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</row>
    <row r="670" spans="1:51" ht="12.75">
      <c r="A670" s="309"/>
      <c r="B670" s="234"/>
      <c r="C670" s="223"/>
      <c r="D670" s="191"/>
      <c r="E670" s="131"/>
      <c r="F670" s="185"/>
      <c r="G670" s="84"/>
      <c r="H670" s="84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69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</row>
    <row r="671" spans="1:51" ht="12.75">
      <c r="A671" s="309"/>
      <c r="B671" s="234"/>
      <c r="C671" s="223"/>
      <c r="D671" s="191"/>
      <c r="E671" s="131"/>
      <c r="F671" s="185"/>
      <c r="G671" s="84"/>
      <c r="H671" s="84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69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</row>
    <row r="672" spans="1:51" ht="12.75">
      <c r="A672" s="309"/>
      <c r="B672" s="234"/>
      <c r="C672" s="223"/>
      <c r="D672" s="191"/>
      <c r="E672" s="131"/>
      <c r="F672" s="185"/>
      <c r="G672" s="84"/>
      <c r="H672" s="84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69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</row>
    <row r="673" spans="1:51" ht="12.75">
      <c r="A673" s="309"/>
      <c r="B673" s="234"/>
      <c r="C673" s="223"/>
      <c r="D673" s="191"/>
      <c r="E673" s="131"/>
      <c r="F673" s="185"/>
      <c r="G673" s="84"/>
      <c r="H673" s="84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69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</row>
    <row r="674" spans="1:51" ht="12.75">
      <c r="A674" s="309"/>
      <c r="B674" s="234"/>
      <c r="C674" s="223"/>
      <c r="D674" s="191"/>
      <c r="E674" s="131"/>
      <c r="F674" s="185"/>
      <c r="G674" s="84"/>
      <c r="H674" s="84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69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</row>
    <row r="675" spans="1:51" ht="12.75">
      <c r="A675" s="309"/>
      <c r="B675" s="234"/>
      <c r="C675" s="223"/>
      <c r="D675" s="191"/>
      <c r="E675" s="131"/>
      <c r="F675" s="185"/>
      <c r="G675" s="84"/>
      <c r="H675" s="84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69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</row>
    <row r="676" spans="1:51" ht="12.75">
      <c r="A676" s="309"/>
      <c r="B676" s="234"/>
      <c r="C676" s="223"/>
      <c r="D676" s="191"/>
      <c r="E676" s="131"/>
      <c r="F676" s="185"/>
      <c r="G676" s="84"/>
      <c r="H676" s="84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69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</row>
    <row r="677" spans="1:51" ht="12.75">
      <c r="A677" s="309"/>
      <c r="B677" s="234"/>
      <c r="C677" s="223"/>
      <c r="D677" s="191"/>
      <c r="E677" s="131"/>
      <c r="F677" s="185"/>
      <c r="G677" s="84"/>
      <c r="H677" s="84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69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</row>
    <row r="678" spans="1:51" ht="12.75">
      <c r="A678" s="309"/>
      <c r="B678" s="234"/>
      <c r="C678" s="223"/>
      <c r="D678" s="191"/>
      <c r="E678" s="131"/>
      <c r="F678" s="185"/>
      <c r="G678" s="84"/>
      <c r="H678" s="84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69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</row>
    <row r="679" spans="1:51" ht="12.75">
      <c r="A679" s="309"/>
      <c r="B679" s="234"/>
      <c r="C679" s="223"/>
      <c r="D679" s="191"/>
      <c r="E679" s="131"/>
      <c r="F679" s="185"/>
      <c r="G679" s="84"/>
      <c r="H679" s="84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69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</row>
    <row r="680" spans="1:51" ht="12.75">
      <c r="A680" s="309"/>
      <c r="B680" s="234"/>
      <c r="C680" s="223"/>
      <c r="D680" s="191"/>
      <c r="E680" s="131"/>
      <c r="F680" s="185"/>
      <c r="G680" s="84"/>
      <c r="H680" s="84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69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</row>
    <row r="681" spans="1:51" ht="12.75">
      <c r="A681" s="309"/>
      <c r="B681" s="234"/>
      <c r="C681" s="223"/>
      <c r="D681" s="191"/>
      <c r="E681" s="131"/>
      <c r="F681" s="185"/>
      <c r="G681" s="84"/>
      <c r="H681" s="84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69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</row>
    <row r="682" spans="1:51" ht="12.75">
      <c r="A682" s="309"/>
      <c r="B682" s="234"/>
      <c r="C682" s="223"/>
      <c r="D682" s="191"/>
      <c r="E682" s="131"/>
      <c r="F682" s="185"/>
      <c r="G682" s="84"/>
      <c r="H682" s="84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69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</row>
    <row r="683" spans="1:51" ht="12.75">
      <c r="A683" s="309"/>
      <c r="B683" s="234"/>
      <c r="C683" s="223"/>
      <c r="D683" s="191"/>
      <c r="E683" s="131"/>
      <c r="F683" s="185"/>
      <c r="G683" s="84"/>
      <c r="H683" s="84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69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</row>
    <row r="684" spans="1:51" ht="12.75">
      <c r="A684" s="309"/>
      <c r="B684" s="234"/>
      <c r="C684" s="223"/>
      <c r="D684" s="191"/>
      <c r="E684" s="131"/>
      <c r="F684" s="185"/>
      <c r="G684" s="84"/>
      <c r="H684" s="84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69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</row>
    <row r="685" spans="1:51" ht="12.75">
      <c r="A685" s="309"/>
      <c r="B685" s="234"/>
      <c r="C685" s="223"/>
      <c r="D685" s="191"/>
      <c r="E685" s="131"/>
      <c r="F685" s="185"/>
      <c r="G685" s="84"/>
      <c r="H685" s="84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69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</row>
    <row r="686" spans="1:51" ht="12.75">
      <c r="A686" s="309"/>
      <c r="B686" s="234"/>
      <c r="C686" s="223"/>
      <c r="D686" s="191"/>
      <c r="E686" s="131"/>
      <c r="F686" s="185"/>
      <c r="G686" s="84"/>
      <c r="H686" s="84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69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</row>
    <row r="687" spans="1:51" ht="12.75">
      <c r="A687" s="309"/>
      <c r="B687" s="234"/>
      <c r="C687" s="223"/>
      <c r="D687" s="191"/>
      <c r="E687" s="131"/>
      <c r="F687" s="185"/>
      <c r="G687" s="84"/>
      <c r="H687" s="84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69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</row>
    <row r="688" spans="1:51" ht="12.75">
      <c r="A688" s="309"/>
      <c r="B688" s="234"/>
      <c r="C688" s="223"/>
      <c r="D688" s="191"/>
      <c r="E688" s="131"/>
      <c r="F688" s="185"/>
      <c r="G688" s="84"/>
      <c r="H688" s="84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69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</row>
    <row r="689" spans="1:51" ht="12.75">
      <c r="A689" s="309"/>
      <c r="B689" s="234"/>
      <c r="C689" s="223"/>
      <c r="D689" s="191"/>
      <c r="E689" s="131"/>
      <c r="F689" s="185"/>
      <c r="G689" s="84"/>
      <c r="H689" s="84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69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</row>
    <row r="690" spans="1:51" ht="12.75">
      <c r="A690" s="309"/>
      <c r="B690" s="234"/>
      <c r="C690" s="223"/>
      <c r="D690" s="191"/>
      <c r="E690" s="131"/>
      <c r="F690" s="185"/>
      <c r="G690" s="84"/>
      <c r="H690" s="84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69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</row>
    <row r="691" spans="1:51" ht="12.75">
      <c r="A691" s="309"/>
      <c r="B691" s="234"/>
      <c r="C691" s="223"/>
      <c r="D691" s="191"/>
      <c r="E691" s="131"/>
      <c r="F691" s="185"/>
      <c r="G691" s="84"/>
      <c r="H691" s="84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69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</row>
    <row r="692" spans="1:51" ht="12.75">
      <c r="A692" s="309"/>
      <c r="B692" s="234"/>
      <c r="C692" s="223"/>
      <c r="D692" s="191"/>
      <c r="E692" s="131"/>
      <c r="F692" s="185"/>
      <c r="G692" s="84"/>
      <c r="H692" s="84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69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</row>
    <row r="693" spans="1:51" ht="12.75">
      <c r="A693" s="309"/>
      <c r="B693" s="234"/>
      <c r="C693" s="223"/>
      <c r="D693" s="191"/>
      <c r="E693" s="131"/>
      <c r="F693" s="185"/>
      <c r="G693" s="84"/>
      <c r="H693" s="84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69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</row>
    <row r="694" spans="1:51" ht="12.75">
      <c r="A694" s="309"/>
      <c r="B694" s="234"/>
      <c r="C694" s="223"/>
      <c r="D694" s="191"/>
      <c r="E694" s="131"/>
      <c r="F694" s="185"/>
      <c r="G694" s="84"/>
      <c r="H694" s="84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69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</row>
    <row r="695" spans="1:51" ht="12.75">
      <c r="A695" s="309"/>
      <c r="B695" s="234"/>
      <c r="C695" s="223"/>
      <c r="D695" s="191"/>
      <c r="E695" s="131"/>
      <c r="F695" s="185"/>
      <c r="G695" s="84"/>
      <c r="H695" s="84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69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</row>
    <row r="696" spans="1:51" ht="12.75">
      <c r="A696" s="309"/>
      <c r="B696" s="234"/>
      <c r="C696" s="223"/>
      <c r="D696" s="191"/>
      <c r="E696" s="131"/>
      <c r="F696" s="185"/>
      <c r="G696" s="84"/>
      <c r="H696" s="84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69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</row>
    <row r="697" spans="1:51" ht="12.75">
      <c r="A697" s="309"/>
      <c r="B697" s="234"/>
      <c r="C697" s="223"/>
      <c r="D697" s="191"/>
      <c r="E697" s="131"/>
      <c r="F697" s="185"/>
      <c r="G697" s="84"/>
      <c r="H697" s="84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69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</row>
    <row r="698" spans="1:51" ht="12.75">
      <c r="A698" s="309"/>
      <c r="B698" s="234"/>
      <c r="C698" s="223"/>
      <c r="D698" s="191"/>
      <c r="E698" s="131"/>
      <c r="F698" s="185"/>
      <c r="G698" s="84"/>
      <c r="H698" s="84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69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</row>
    <row r="699" spans="1:51" ht="12.75">
      <c r="A699" s="309"/>
      <c r="B699" s="234"/>
      <c r="C699" s="223"/>
      <c r="D699" s="191"/>
      <c r="E699" s="131"/>
      <c r="F699" s="185"/>
      <c r="G699" s="84"/>
      <c r="H699" s="84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69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</row>
    <row r="700" spans="1:51" ht="12.75">
      <c r="A700" s="309"/>
      <c r="B700" s="234"/>
      <c r="C700" s="223"/>
      <c r="D700" s="191"/>
      <c r="E700" s="131"/>
      <c r="F700" s="185"/>
      <c r="G700" s="84"/>
      <c r="H700" s="84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69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</row>
    <row r="701" spans="1:51" ht="12.75">
      <c r="A701" s="309"/>
      <c r="B701" s="234"/>
      <c r="C701" s="223"/>
      <c r="D701" s="191"/>
      <c r="E701" s="131"/>
      <c r="F701" s="185"/>
      <c r="G701" s="84"/>
      <c r="H701" s="84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69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</row>
    <row r="702" spans="1:51" ht="12.75">
      <c r="A702" s="309"/>
      <c r="B702" s="234"/>
      <c r="C702" s="223"/>
      <c r="D702" s="191"/>
      <c r="E702" s="131"/>
      <c r="F702" s="185"/>
      <c r="G702" s="84"/>
      <c r="H702" s="84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69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</row>
    <row r="703" spans="1:51" ht="12.75">
      <c r="A703" s="309"/>
      <c r="B703" s="234"/>
      <c r="C703" s="223"/>
      <c r="D703" s="191"/>
      <c r="E703" s="131"/>
      <c r="F703" s="185"/>
      <c r="G703" s="84"/>
      <c r="H703" s="84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69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</row>
    <row r="704" spans="1:51" ht="12.75">
      <c r="A704" s="309"/>
      <c r="B704" s="234"/>
      <c r="C704" s="223"/>
      <c r="D704" s="191"/>
      <c r="E704" s="131"/>
      <c r="F704" s="185"/>
      <c r="G704" s="84"/>
      <c r="H704" s="84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69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</row>
    <row r="705" spans="1:51" ht="12.75">
      <c r="A705" s="309"/>
      <c r="B705" s="234"/>
      <c r="C705" s="223"/>
      <c r="D705" s="191"/>
      <c r="E705" s="131"/>
      <c r="F705" s="185"/>
      <c r="G705" s="84"/>
      <c r="H705" s="84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69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</row>
    <row r="706" spans="1:51" ht="12.75">
      <c r="A706" s="309"/>
      <c r="B706" s="234"/>
      <c r="C706" s="223"/>
      <c r="D706" s="191"/>
      <c r="E706" s="131"/>
      <c r="F706" s="185"/>
      <c r="G706" s="84"/>
      <c r="H706" s="84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69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</row>
    <row r="707" spans="1:51" ht="12.75">
      <c r="A707" s="309"/>
      <c r="B707" s="234"/>
      <c r="C707" s="223"/>
      <c r="D707" s="191"/>
      <c r="E707" s="131"/>
      <c r="F707" s="185"/>
      <c r="G707" s="84"/>
      <c r="H707" s="84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69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</row>
    <row r="708" spans="1:51" ht="12.75">
      <c r="A708" s="309"/>
      <c r="B708" s="234"/>
      <c r="C708" s="223"/>
      <c r="D708" s="191"/>
      <c r="E708" s="131"/>
      <c r="F708" s="185"/>
      <c r="G708" s="84"/>
      <c r="H708" s="84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69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</row>
    <row r="709" spans="1:51" ht="12.75">
      <c r="A709" s="309"/>
      <c r="B709" s="234"/>
      <c r="C709" s="223"/>
      <c r="D709" s="191"/>
      <c r="E709" s="131"/>
      <c r="F709" s="185"/>
      <c r="G709" s="84"/>
      <c r="H709" s="84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69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</row>
    <row r="710" spans="1:51" ht="12.75">
      <c r="A710" s="309"/>
      <c r="B710" s="234"/>
      <c r="C710" s="223"/>
      <c r="D710" s="191"/>
      <c r="E710" s="131"/>
      <c r="F710" s="185"/>
      <c r="G710" s="84"/>
      <c r="H710" s="84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69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</row>
    <row r="711" spans="1:51" ht="12.75">
      <c r="A711" s="309"/>
      <c r="B711" s="234"/>
      <c r="C711" s="223"/>
      <c r="D711" s="191"/>
      <c r="E711" s="131"/>
      <c r="F711" s="185"/>
      <c r="G711" s="84"/>
      <c r="H711" s="84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69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</row>
    <row r="712" spans="1:51" ht="12.75">
      <c r="A712" s="309"/>
      <c r="B712" s="234"/>
      <c r="C712" s="223"/>
      <c r="D712" s="191"/>
      <c r="E712" s="131"/>
      <c r="F712" s="185"/>
      <c r="G712" s="84"/>
      <c r="H712" s="84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69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</row>
    <row r="713" spans="1:51" ht="12.75">
      <c r="A713" s="309"/>
      <c r="B713" s="234"/>
      <c r="C713" s="223"/>
      <c r="D713" s="191"/>
      <c r="E713" s="131"/>
      <c r="F713" s="185"/>
      <c r="G713" s="84"/>
      <c r="H713" s="84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69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</row>
    <row r="714" spans="1:51" ht="12.75">
      <c r="A714" s="309"/>
      <c r="B714" s="234"/>
      <c r="C714" s="223"/>
      <c r="D714" s="191"/>
      <c r="E714" s="131"/>
      <c r="F714" s="185"/>
      <c r="G714" s="84"/>
      <c r="H714" s="84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69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</row>
    <row r="715" spans="1:51" ht="12.75">
      <c r="A715" s="309"/>
      <c r="B715" s="234"/>
      <c r="C715" s="223"/>
      <c r="D715" s="191"/>
      <c r="E715" s="131"/>
      <c r="F715" s="185"/>
      <c r="G715" s="84"/>
      <c r="H715" s="84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69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</row>
    <row r="716" spans="1:51" ht="12.75">
      <c r="A716" s="309"/>
      <c r="B716" s="234"/>
      <c r="C716" s="223"/>
      <c r="D716" s="191"/>
      <c r="E716" s="131"/>
      <c r="F716" s="185"/>
      <c r="G716" s="84"/>
      <c r="H716" s="84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69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</row>
    <row r="717" spans="1:51" ht="12.75">
      <c r="A717" s="309"/>
      <c r="B717" s="234"/>
      <c r="C717" s="223"/>
      <c r="D717" s="191"/>
      <c r="E717" s="131"/>
      <c r="F717" s="185"/>
      <c r="G717" s="84"/>
      <c r="H717" s="84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69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</row>
    <row r="718" spans="1:51" ht="12.75">
      <c r="A718" s="309"/>
      <c r="B718" s="234"/>
      <c r="C718" s="223"/>
      <c r="D718" s="191"/>
      <c r="E718" s="131"/>
      <c r="F718" s="185"/>
      <c r="G718" s="84"/>
      <c r="H718" s="84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69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</row>
    <row r="719" spans="1:51" ht="12.75">
      <c r="A719" s="309"/>
      <c r="B719" s="234"/>
      <c r="C719" s="223"/>
      <c r="D719" s="191"/>
      <c r="E719" s="131"/>
      <c r="F719" s="185"/>
      <c r="G719" s="84"/>
      <c r="H719" s="84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69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</row>
    <row r="720" spans="1:51" ht="12.75">
      <c r="A720" s="309"/>
      <c r="B720" s="234"/>
      <c r="C720" s="223"/>
      <c r="D720" s="191"/>
      <c r="E720" s="131"/>
      <c r="F720" s="185"/>
      <c r="G720" s="84"/>
      <c r="H720" s="84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69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</row>
    <row r="721" spans="1:51" ht="12.75">
      <c r="A721" s="309"/>
      <c r="B721" s="234"/>
      <c r="C721" s="223"/>
      <c r="D721" s="191"/>
      <c r="E721" s="131"/>
      <c r="F721" s="185"/>
      <c r="G721" s="84"/>
      <c r="H721" s="84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69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</row>
    <row r="722" spans="1:51" ht="12.75">
      <c r="A722" s="309"/>
      <c r="B722" s="234"/>
      <c r="C722" s="223"/>
      <c r="D722" s="191"/>
      <c r="E722" s="131"/>
      <c r="F722" s="185"/>
      <c r="G722" s="84"/>
      <c r="H722" s="84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69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</row>
    <row r="723" spans="1:51" ht="12.75">
      <c r="A723" s="309"/>
      <c r="B723" s="234"/>
      <c r="C723" s="223"/>
      <c r="D723" s="191"/>
      <c r="E723" s="131"/>
      <c r="F723" s="185"/>
      <c r="G723" s="84"/>
      <c r="H723" s="84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69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</row>
    <row r="724" spans="1:51" ht="12.75">
      <c r="A724" s="309"/>
      <c r="B724" s="234"/>
      <c r="C724" s="223"/>
      <c r="D724" s="191"/>
      <c r="E724" s="131"/>
      <c r="F724" s="185"/>
      <c r="G724" s="84"/>
      <c r="H724" s="84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69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</row>
    <row r="725" spans="1:51" ht="12.75">
      <c r="A725" s="309"/>
      <c r="B725" s="234"/>
      <c r="C725" s="223"/>
      <c r="D725" s="191"/>
      <c r="E725" s="131"/>
      <c r="F725" s="185"/>
      <c r="G725" s="84"/>
      <c r="H725" s="84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69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</row>
    <row r="726" spans="1:51" ht="12.75">
      <c r="A726" s="309"/>
      <c r="B726" s="234"/>
      <c r="C726" s="223"/>
      <c r="D726" s="191"/>
      <c r="E726" s="131"/>
      <c r="F726" s="185"/>
      <c r="G726" s="84"/>
      <c r="H726" s="84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69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</row>
    <row r="727" spans="1:51" ht="12.75">
      <c r="A727" s="309"/>
      <c r="B727" s="234"/>
      <c r="C727" s="223"/>
      <c r="D727" s="191"/>
      <c r="E727" s="131"/>
      <c r="F727" s="185"/>
      <c r="G727" s="84"/>
      <c r="H727" s="84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69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</row>
    <row r="728" spans="1:51" ht="12.75">
      <c r="A728" s="309"/>
      <c r="B728" s="234"/>
      <c r="C728" s="223"/>
      <c r="D728" s="191"/>
      <c r="E728" s="131"/>
      <c r="F728" s="185"/>
      <c r="G728" s="84"/>
      <c r="H728" s="84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69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</row>
    <row r="729" spans="1:51" ht="12.75">
      <c r="A729" s="309"/>
      <c r="B729" s="234"/>
      <c r="C729" s="223"/>
      <c r="D729" s="191"/>
      <c r="E729" s="131"/>
      <c r="F729" s="185"/>
      <c r="G729" s="84"/>
      <c r="H729" s="84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69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</row>
    <row r="730" spans="1:51" ht="12.75">
      <c r="A730" s="309"/>
      <c r="B730" s="234"/>
      <c r="C730" s="223"/>
      <c r="D730" s="191"/>
      <c r="E730" s="131"/>
      <c r="F730" s="185"/>
      <c r="G730" s="84"/>
      <c r="H730" s="84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69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</row>
    <row r="731" spans="1:51" ht="12.75">
      <c r="A731" s="309"/>
      <c r="B731" s="234"/>
      <c r="C731" s="223"/>
      <c r="D731" s="191"/>
      <c r="E731" s="131"/>
      <c r="F731" s="185"/>
      <c r="G731" s="84"/>
      <c r="H731" s="84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69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</row>
    <row r="732" spans="1:51" ht="12.75">
      <c r="A732" s="309"/>
      <c r="B732" s="234"/>
      <c r="C732" s="223"/>
      <c r="D732" s="191"/>
      <c r="E732" s="131"/>
      <c r="F732" s="185"/>
      <c r="G732" s="84"/>
      <c r="H732" s="84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69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</row>
    <row r="733" spans="1:51" ht="12.75">
      <c r="A733" s="309"/>
      <c r="B733" s="234"/>
      <c r="C733" s="223"/>
      <c r="D733" s="191"/>
      <c r="E733" s="131"/>
      <c r="F733" s="185"/>
      <c r="G733" s="84"/>
      <c r="H733" s="84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69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</row>
    <row r="734" spans="1:51" ht="12.75">
      <c r="A734" s="309"/>
      <c r="B734" s="234"/>
      <c r="C734" s="223"/>
      <c r="D734" s="191"/>
      <c r="E734" s="131"/>
      <c r="F734" s="185"/>
      <c r="G734" s="84"/>
      <c r="H734" s="84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69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</row>
    <row r="735" spans="1:51" ht="12.75">
      <c r="A735" s="309"/>
      <c r="B735" s="234"/>
      <c r="C735" s="223"/>
      <c r="D735" s="191"/>
      <c r="E735" s="131"/>
      <c r="F735" s="185"/>
      <c r="G735" s="84"/>
      <c r="H735" s="84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69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</row>
    <row r="736" spans="1:51" ht="12.75">
      <c r="A736" s="309"/>
      <c r="B736" s="234"/>
      <c r="C736" s="223"/>
      <c r="D736" s="191"/>
      <c r="E736" s="131"/>
      <c r="F736" s="185"/>
      <c r="G736" s="84"/>
      <c r="H736" s="84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69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</row>
    <row r="737" spans="1:51" ht="12.75">
      <c r="A737" s="309"/>
      <c r="B737" s="234"/>
      <c r="C737" s="223"/>
      <c r="D737" s="191"/>
      <c r="E737" s="131"/>
      <c r="F737" s="185"/>
      <c r="G737" s="84"/>
      <c r="H737" s="84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69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</row>
    <row r="738" spans="1:51" ht="12.75">
      <c r="A738" s="309"/>
      <c r="B738" s="234"/>
      <c r="C738" s="223"/>
      <c r="D738" s="191"/>
      <c r="E738" s="131"/>
      <c r="F738" s="185"/>
      <c r="G738" s="84"/>
      <c r="H738" s="84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69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</row>
    <row r="739" spans="1:51" ht="12.75">
      <c r="A739" s="309"/>
      <c r="B739" s="234"/>
      <c r="C739" s="223"/>
      <c r="D739" s="191"/>
      <c r="E739" s="131"/>
      <c r="F739" s="185"/>
      <c r="G739" s="84"/>
      <c r="H739" s="84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69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</row>
    <row r="740" spans="1:51" ht="12.75">
      <c r="A740" s="309"/>
      <c r="B740" s="234"/>
      <c r="C740" s="223"/>
      <c r="D740" s="191"/>
      <c r="E740" s="131"/>
      <c r="F740" s="185"/>
      <c r="G740" s="84"/>
      <c r="H740" s="84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69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</row>
    <row r="741" spans="1:51" ht="12.75">
      <c r="A741" s="309"/>
      <c r="B741" s="234"/>
      <c r="C741" s="223"/>
      <c r="D741" s="191"/>
      <c r="E741" s="131"/>
      <c r="F741" s="185"/>
      <c r="G741" s="84"/>
      <c r="H741" s="84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69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</row>
    <row r="742" spans="1:51" ht="12.75">
      <c r="A742" s="309"/>
      <c r="B742" s="234"/>
      <c r="C742" s="223"/>
      <c r="D742" s="191"/>
      <c r="E742" s="131"/>
      <c r="F742" s="185"/>
      <c r="G742" s="84"/>
      <c r="H742" s="84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69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</row>
    <row r="743" spans="1:51" ht="12.75">
      <c r="A743" s="309"/>
      <c r="B743" s="234"/>
      <c r="C743" s="223"/>
      <c r="D743" s="191"/>
      <c r="E743" s="131"/>
      <c r="F743" s="185"/>
      <c r="G743" s="84"/>
      <c r="H743" s="84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69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</row>
    <row r="744" spans="1:51" ht="12.75">
      <c r="A744" s="309"/>
      <c r="B744" s="234"/>
      <c r="C744" s="223"/>
      <c r="D744" s="191"/>
      <c r="E744" s="131"/>
      <c r="F744" s="185"/>
      <c r="G744" s="84"/>
      <c r="H744" s="84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69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</row>
    <row r="745" spans="1:51" ht="12.75">
      <c r="A745" s="309"/>
      <c r="B745" s="234"/>
      <c r="C745" s="223"/>
      <c r="D745" s="191"/>
      <c r="E745" s="131"/>
      <c r="F745" s="185"/>
      <c r="G745" s="84"/>
      <c r="H745" s="84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69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</row>
    <row r="746" spans="1:51" ht="12.75">
      <c r="A746" s="309"/>
      <c r="B746" s="234"/>
      <c r="C746" s="223"/>
      <c r="D746" s="191"/>
      <c r="E746" s="131"/>
      <c r="F746" s="185"/>
      <c r="G746" s="84"/>
      <c r="H746" s="84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69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</row>
    <row r="747" spans="1:51" ht="12.75">
      <c r="A747" s="309"/>
      <c r="B747" s="234"/>
      <c r="C747" s="223"/>
      <c r="D747" s="191"/>
      <c r="E747" s="131"/>
      <c r="F747" s="185"/>
      <c r="G747" s="84"/>
      <c r="H747" s="84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69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</row>
    <row r="748" spans="1:51" ht="12.75">
      <c r="A748" s="309"/>
      <c r="B748" s="234"/>
      <c r="C748" s="223"/>
      <c r="D748" s="191"/>
      <c r="E748" s="131"/>
      <c r="F748" s="185"/>
      <c r="G748" s="84"/>
      <c r="H748" s="84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69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</row>
    <row r="749" spans="1:51" ht="12.75">
      <c r="A749" s="309"/>
      <c r="B749" s="234"/>
      <c r="C749" s="223"/>
      <c r="D749" s="191"/>
      <c r="E749" s="131"/>
      <c r="F749" s="185"/>
      <c r="G749" s="84"/>
      <c r="H749" s="84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69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</row>
    <row r="750" spans="1:51" ht="12.75">
      <c r="A750" s="309"/>
      <c r="B750" s="234"/>
      <c r="C750" s="223"/>
      <c r="D750" s="191"/>
      <c r="E750" s="131"/>
      <c r="F750" s="185"/>
      <c r="G750" s="84"/>
      <c r="H750" s="84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69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</row>
    <row r="751" spans="1:51" ht="12.75">
      <c r="A751" s="309"/>
      <c r="B751" s="234"/>
      <c r="C751" s="223"/>
      <c r="D751" s="191"/>
      <c r="E751" s="131"/>
      <c r="F751" s="185"/>
      <c r="G751" s="84"/>
      <c r="H751" s="84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69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</row>
    <row r="752" spans="1:51" ht="12.75">
      <c r="A752" s="309"/>
      <c r="B752" s="234"/>
      <c r="C752" s="223"/>
      <c r="D752" s="191"/>
      <c r="E752" s="131"/>
      <c r="F752" s="185"/>
      <c r="G752" s="84"/>
      <c r="H752" s="84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69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</row>
    <row r="753" spans="1:51" ht="12.75">
      <c r="A753" s="309"/>
      <c r="B753" s="234"/>
      <c r="C753" s="223"/>
      <c r="D753" s="191"/>
      <c r="E753" s="131"/>
      <c r="F753" s="185"/>
      <c r="G753" s="84"/>
      <c r="H753" s="84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69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</row>
    <row r="754" spans="1:51" ht="12.75">
      <c r="A754" s="309"/>
      <c r="B754" s="234"/>
      <c r="C754" s="223"/>
      <c r="D754" s="191"/>
      <c r="E754" s="131"/>
      <c r="F754" s="185"/>
      <c r="G754" s="84"/>
      <c r="H754" s="84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69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</row>
    <row r="755" spans="1:51" ht="12.75">
      <c r="A755" s="309"/>
      <c r="B755" s="234"/>
      <c r="C755" s="223"/>
      <c r="D755" s="191"/>
      <c r="E755" s="131"/>
      <c r="F755" s="185"/>
      <c r="G755" s="84"/>
      <c r="H755" s="84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69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</row>
    <row r="756" spans="1:51" ht="12.75">
      <c r="A756" s="309"/>
      <c r="B756" s="234"/>
      <c r="C756" s="223"/>
      <c r="D756" s="191"/>
      <c r="E756" s="131"/>
      <c r="F756" s="185"/>
      <c r="G756" s="84"/>
      <c r="H756" s="84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69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</row>
    <row r="757" spans="1:51" ht="12.75">
      <c r="A757" s="309"/>
      <c r="B757" s="234"/>
      <c r="C757" s="223"/>
      <c r="D757" s="191"/>
      <c r="E757" s="131"/>
      <c r="F757" s="185"/>
      <c r="G757" s="84"/>
      <c r="H757" s="84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69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</row>
    <row r="758" spans="1:51" ht="12.75">
      <c r="A758" s="309"/>
      <c r="B758" s="234"/>
      <c r="C758" s="223"/>
      <c r="D758" s="191"/>
      <c r="E758" s="131"/>
      <c r="F758" s="185"/>
      <c r="G758" s="84"/>
      <c r="H758" s="84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69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</row>
    <row r="759" spans="1:51" ht="12.75">
      <c r="A759" s="309"/>
      <c r="B759" s="234"/>
      <c r="C759" s="223"/>
      <c r="D759" s="191"/>
      <c r="E759" s="131"/>
      <c r="F759" s="185"/>
      <c r="G759" s="84"/>
      <c r="H759" s="84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69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</row>
    <row r="760" spans="1:51" ht="12.75">
      <c r="A760" s="309"/>
      <c r="B760" s="234"/>
      <c r="C760" s="223"/>
      <c r="D760" s="191"/>
      <c r="E760" s="131"/>
      <c r="F760" s="185"/>
      <c r="G760" s="84"/>
      <c r="H760" s="84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69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</row>
    <row r="761" spans="1:51" ht="12.75">
      <c r="A761" s="309"/>
      <c r="B761" s="234"/>
      <c r="C761" s="223"/>
      <c r="D761" s="191"/>
      <c r="E761" s="131"/>
      <c r="F761" s="185"/>
      <c r="G761" s="84"/>
      <c r="H761" s="84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69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</row>
    <row r="762" spans="1:51" ht="12.75">
      <c r="A762" s="309"/>
      <c r="B762" s="234"/>
      <c r="C762" s="223"/>
      <c r="D762" s="191"/>
      <c r="E762" s="131"/>
      <c r="F762" s="185"/>
      <c r="G762" s="84"/>
      <c r="H762" s="84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69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</row>
    <row r="763" spans="1:51" ht="12.75">
      <c r="A763" s="309"/>
      <c r="B763" s="234"/>
      <c r="C763" s="223"/>
      <c r="D763" s="191"/>
      <c r="E763" s="131"/>
      <c r="F763" s="185"/>
      <c r="G763" s="84"/>
      <c r="H763" s="84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69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</row>
    <row r="764" spans="1:51" ht="12.75">
      <c r="A764" s="309"/>
      <c r="B764" s="234"/>
      <c r="C764" s="223"/>
      <c r="D764" s="191"/>
      <c r="E764" s="131"/>
      <c r="F764" s="185"/>
      <c r="G764" s="84"/>
      <c r="H764" s="84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69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</row>
    <row r="765" spans="1:51" ht="12.75">
      <c r="A765" s="309"/>
      <c r="B765" s="234"/>
      <c r="C765" s="223"/>
      <c r="D765" s="191"/>
      <c r="E765" s="131"/>
      <c r="F765" s="185"/>
      <c r="G765" s="84"/>
      <c r="H765" s="84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69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</row>
    <row r="766" spans="1:51" ht="12.75">
      <c r="A766" s="309"/>
      <c r="B766" s="234"/>
      <c r="C766" s="223"/>
      <c r="D766" s="191"/>
      <c r="E766" s="131"/>
      <c r="F766" s="185"/>
      <c r="G766" s="84"/>
      <c r="H766" s="84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69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</row>
    <row r="767" spans="1:51" ht="12.75">
      <c r="A767" s="309"/>
      <c r="B767" s="234"/>
      <c r="C767" s="223"/>
      <c r="D767" s="191"/>
      <c r="E767" s="131"/>
      <c r="F767" s="185"/>
      <c r="G767" s="84"/>
      <c r="H767" s="84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69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</row>
    <row r="768" spans="1:51" ht="12.75">
      <c r="A768" s="309"/>
      <c r="B768" s="234"/>
      <c r="C768" s="223"/>
      <c r="D768" s="191"/>
      <c r="E768" s="131"/>
      <c r="F768" s="185"/>
      <c r="G768" s="84"/>
      <c r="H768" s="84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69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</row>
    <row r="769" spans="1:51" ht="12.75">
      <c r="A769" s="309"/>
      <c r="B769" s="234"/>
      <c r="C769" s="223"/>
      <c r="D769" s="191"/>
      <c r="E769" s="131"/>
      <c r="F769" s="185"/>
      <c r="G769" s="84"/>
      <c r="H769" s="84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69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</row>
    <row r="770" spans="1:51" ht="12.75">
      <c r="A770" s="309"/>
      <c r="B770" s="234"/>
      <c r="C770" s="223"/>
      <c r="D770" s="191"/>
      <c r="E770" s="131"/>
      <c r="F770" s="185"/>
      <c r="G770" s="84"/>
      <c r="H770" s="84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69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</row>
    <row r="771" spans="1:51" ht="12.75">
      <c r="A771" s="309"/>
      <c r="B771" s="234"/>
      <c r="C771" s="223"/>
      <c r="D771" s="191"/>
      <c r="E771" s="131"/>
      <c r="F771" s="185"/>
      <c r="G771" s="84"/>
      <c r="H771" s="84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69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</row>
    <row r="772" spans="1:51" ht="12.75">
      <c r="A772" s="309"/>
      <c r="B772" s="234"/>
      <c r="C772" s="223"/>
      <c r="D772" s="191"/>
      <c r="E772" s="131"/>
      <c r="F772" s="185"/>
      <c r="G772" s="84"/>
      <c r="H772" s="84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69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</row>
    <row r="773" spans="1:51" ht="12.75">
      <c r="A773" s="309"/>
      <c r="B773" s="234"/>
      <c r="C773" s="223"/>
      <c r="D773" s="191"/>
      <c r="E773" s="131"/>
      <c r="F773" s="185"/>
      <c r="G773" s="84"/>
      <c r="H773" s="84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69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</row>
    <row r="774" spans="1:51" ht="12.75">
      <c r="A774" s="309"/>
      <c r="B774" s="234"/>
      <c r="C774" s="223"/>
      <c r="D774" s="191"/>
      <c r="E774" s="131"/>
      <c r="F774" s="185"/>
      <c r="G774" s="84"/>
      <c r="H774" s="84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69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</row>
    <row r="775" spans="1:51" ht="12.75">
      <c r="A775" s="309"/>
      <c r="B775" s="234"/>
      <c r="C775" s="223"/>
      <c r="D775" s="191"/>
      <c r="E775" s="131"/>
      <c r="F775" s="185"/>
      <c r="G775" s="84"/>
      <c r="H775" s="84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69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</row>
    <row r="776" spans="1:51" ht="12.75">
      <c r="A776" s="309"/>
      <c r="B776" s="234"/>
      <c r="C776" s="223"/>
      <c r="D776" s="191"/>
      <c r="E776" s="131"/>
      <c r="F776" s="185"/>
      <c r="G776" s="84"/>
      <c r="H776" s="84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69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</row>
    <row r="777" spans="1:51" ht="12.75">
      <c r="A777" s="309"/>
      <c r="B777" s="234"/>
      <c r="C777" s="223"/>
      <c r="D777" s="191"/>
      <c r="E777" s="131"/>
      <c r="F777" s="185"/>
      <c r="G777" s="84"/>
      <c r="H777" s="84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69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</row>
    <row r="778" spans="1:51" ht="12.75">
      <c r="A778" s="309"/>
      <c r="B778" s="234"/>
      <c r="C778" s="223"/>
      <c r="D778" s="191"/>
      <c r="E778" s="131"/>
      <c r="F778" s="185"/>
      <c r="G778" s="84"/>
      <c r="H778" s="84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69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</row>
    <row r="779" spans="1:51" ht="12.75">
      <c r="A779" s="309"/>
      <c r="B779" s="234"/>
      <c r="C779" s="223"/>
      <c r="D779" s="191"/>
      <c r="E779" s="131"/>
      <c r="F779" s="185"/>
      <c r="G779" s="84"/>
      <c r="H779" s="84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69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</row>
    <row r="780" spans="1:51" ht="12.75">
      <c r="A780" s="309"/>
      <c r="B780" s="234"/>
      <c r="C780" s="223"/>
      <c r="D780" s="191"/>
      <c r="E780" s="131"/>
      <c r="F780" s="185"/>
      <c r="G780" s="84"/>
      <c r="H780" s="84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69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</row>
    <row r="781" spans="1:51" ht="12.75">
      <c r="A781" s="309"/>
      <c r="B781" s="234"/>
      <c r="C781" s="223"/>
      <c r="D781" s="191"/>
      <c r="E781" s="131"/>
      <c r="F781" s="185"/>
      <c r="G781" s="84"/>
      <c r="H781" s="84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69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</row>
    <row r="782" spans="1:51" ht="12.75">
      <c r="A782" s="309"/>
      <c r="B782" s="234"/>
      <c r="C782" s="223"/>
      <c r="D782" s="191"/>
      <c r="E782" s="131"/>
      <c r="F782" s="185"/>
      <c r="G782" s="84"/>
      <c r="H782" s="84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69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</row>
    <row r="783" spans="1:51" ht="12.75">
      <c r="A783" s="309"/>
      <c r="B783" s="234"/>
      <c r="C783" s="223"/>
      <c r="D783" s="191"/>
      <c r="E783" s="131"/>
      <c r="F783" s="185"/>
      <c r="G783" s="84"/>
      <c r="H783" s="84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69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</row>
    <row r="784" spans="1:51" ht="12.75">
      <c r="A784" s="309"/>
      <c r="B784" s="234"/>
      <c r="C784" s="223"/>
      <c r="D784" s="191"/>
      <c r="E784" s="131"/>
      <c r="F784" s="185"/>
      <c r="G784" s="84"/>
      <c r="H784" s="84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69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</row>
    <row r="785" spans="1:51" ht="12.75">
      <c r="A785" s="309"/>
      <c r="B785" s="234"/>
      <c r="C785" s="223"/>
      <c r="D785" s="191"/>
      <c r="E785" s="131"/>
      <c r="F785" s="185"/>
      <c r="G785" s="84"/>
      <c r="H785" s="84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69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</row>
    <row r="786" spans="1:51" ht="12.75">
      <c r="A786" s="309"/>
      <c r="B786" s="234"/>
      <c r="C786" s="223"/>
      <c r="D786" s="191"/>
      <c r="E786" s="131"/>
      <c r="F786" s="185"/>
      <c r="G786" s="84"/>
      <c r="H786" s="84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69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</row>
    <row r="787" spans="1:51" ht="12.75">
      <c r="A787" s="309"/>
      <c r="B787" s="234"/>
      <c r="C787" s="223"/>
      <c r="D787" s="191"/>
      <c r="E787" s="131"/>
      <c r="F787" s="185"/>
      <c r="G787" s="84"/>
      <c r="H787" s="84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69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</row>
    <row r="788" spans="1:51" ht="12.75">
      <c r="A788" s="309"/>
      <c r="B788" s="234"/>
      <c r="C788" s="223"/>
      <c r="D788" s="191"/>
      <c r="E788" s="131"/>
      <c r="F788" s="185"/>
      <c r="G788" s="84"/>
      <c r="H788" s="84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69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</row>
    <row r="789" spans="1:51" ht="12.75">
      <c r="A789" s="309"/>
      <c r="B789" s="234"/>
      <c r="C789" s="223"/>
      <c r="D789" s="191"/>
      <c r="E789" s="131"/>
      <c r="F789" s="185"/>
      <c r="G789" s="84"/>
      <c r="H789" s="84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69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</row>
    <row r="790" spans="1:51" ht="12.75">
      <c r="A790" s="309"/>
      <c r="B790" s="234"/>
      <c r="C790" s="223"/>
      <c r="D790" s="191"/>
      <c r="E790" s="131"/>
      <c r="F790" s="185"/>
      <c r="G790" s="84"/>
      <c r="H790" s="84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69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</row>
    <row r="791" spans="1:51" ht="12.75">
      <c r="A791" s="309"/>
      <c r="B791" s="234"/>
      <c r="C791" s="223"/>
      <c r="D791" s="191"/>
      <c r="E791" s="131"/>
      <c r="F791" s="185"/>
      <c r="G791" s="84"/>
      <c r="H791" s="84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69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</row>
    <row r="792" spans="1:51" ht="12.75">
      <c r="A792" s="309"/>
      <c r="B792" s="234"/>
      <c r="C792" s="223"/>
      <c r="D792" s="191"/>
      <c r="E792" s="131"/>
      <c r="F792" s="185"/>
      <c r="G792" s="84"/>
      <c r="H792" s="84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69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</row>
    <row r="793" spans="1:51" ht="12.75">
      <c r="A793" s="309"/>
      <c r="B793" s="234"/>
      <c r="C793" s="223"/>
      <c r="D793" s="191"/>
      <c r="E793" s="131"/>
      <c r="F793" s="185"/>
      <c r="G793" s="84"/>
      <c r="H793" s="84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69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</row>
    <row r="794" spans="1:51" ht="12.75">
      <c r="A794" s="309"/>
      <c r="B794" s="234"/>
      <c r="C794" s="223"/>
      <c r="D794" s="191"/>
      <c r="E794" s="131"/>
      <c r="F794" s="185"/>
      <c r="G794" s="84"/>
      <c r="H794" s="84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69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</row>
    <row r="795" spans="1:51" ht="12.75">
      <c r="A795" s="309"/>
      <c r="B795" s="234"/>
      <c r="C795" s="223"/>
      <c r="D795" s="191"/>
      <c r="E795" s="131"/>
      <c r="F795" s="185"/>
      <c r="G795" s="84"/>
      <c r="H795" s="84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69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</row>
    <row r="796" spans="1:51" ht="12.75">
      <c r="A796" s="309"/>
      <c r="B796" s="234"/>
      <c r="C796" s="223"/>
      <c r="D796" s="191"/>
      <c r="E796" s="131"/>
      <c r="F796" s="185"/>
      <c r="G796" s="84"/>
      <c r="H796" s="84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69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</row>
    <row r="797" spans="1:51" ht="12.75">
      <c r="A797" s="309"/>
      <c r="B797" s="234"/>
      <c r="C797" s="223"/>
      <c r="D797" s="191"/>
      <c r="E797" s="131"/>
      <c r="F797" s="185"/>
      <c r="G797" s="84"/>
      <c r="H797" s="84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69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</row>
    <row r="798" spans="1:51" ht="12.75">
      <c r="A798" s="309"/>
      <c r="B798" s="234"/>
      <c r="C798" s="223"/>
      <c r="D798" s="191"/>
      <c r="E798" s="131"/>
      <c r="F798" s="185"/>
      <c r="G798" s="84"/>
      <c r="H798" s="84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69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</row>
    <row r="799" spans="1:51" ht="12.75">
      <c r="A799" s="309"/>
      <c r="B799" s="234"/>
      <c r="C799" s="223"/>
      <c r="D799" s="191"/>
      <c r="E799" s="131"/>
      <c r="F799" s="185"/>
      <c r="G799" s="84"/>
      <c r="H799" s="84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69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</row>
    <row r="800" spans="1:51" ht="12.75">
      <c r="A800" s="309"/>
      <c r="B800" s="234"/>
      <c r="C800" s="223"/>
      <c r="D800" s="191"/>
      <c r="E800" s="131"/>
      <c r="F800" s="185"/>
      <c r="G800" s="84"/>
      <c r="H800" s="84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69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</row>
    <row r="801" spans="1:51" ht="12.75">
      <c r="A801" s="309"/>
      <c r="B801" s="234"/>
      <c r="C801" s="223"/>
      <c r="D801" s="191"/>
      <c r="E801" s="131"/>
      <c r="F801" s="185"/>
      <c r="G801" s="84"/>
      <c r="H801" s="84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69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</row>
    <row r="802" spans="1:51" ht="12.75">
      <c r="A802" s="309"/>
      <c r="B802" s="234"/>
      <c r="C802" s="223"/>
      <c r="D802" s="191"/>
      <c r="E802" s="131"/>
      <c r="F802" s="185"/>
      <c r="G802" s="84"/>
      <c r="H802" s="84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69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</row>
    <row r="803" spans="1:51" ht="12.75">
      <c r="A803" s="309"/>
      <c r="B803" s="234"/>
      <c r="C803" s="223"/>
      <c r="D803" s="191"/>
      <c r="E803" s="131"/>
      <c r="F803" s="185"/>
      <c r="G803" s="84"/>
      <c r="H803" s="84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69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</row>
    <row r="804" spans="1:51" ht="12.75">
      <c r="A804" s="309"/>
      <c r="B804" s="234"/>
      <c r="C804" s="223"/>
      <c r="D804" s="191"/>
      <c r="E804" s="131"/>
      <c r="F804" s="185"/>
      <c r="G804" s="84"/>
      <c r="H804" s="84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69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</row>
    <row r="805" spans="1:51" ht="12.75">
      <c r="A805" s="309"/>
      <c r="B805" s="234"/>
      <c r="C805" s="223"/>
      <c r="D805" s="191"/>
      <c r="E805" s="131"/>
      <c r="F805" s="185"/>
      <c r="G805" s="84"/>
      <c r="H805" s="84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69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</row>
    <row r="806" spans="1:51" ht="12.75">
      <c r="A806" s="309"/>
      <c r="B806" s="234"/>
      <c r="C806" s="223"/>
      <c r="D806" s="191"/>
      <c r="E806" s="131"/>
      <c r="F806" s="185"/>
      <c r="G806" s="84"/>
      <c r="H806" s="84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69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</row>
    <row r="807" spans="1:51" ht="12.75">
      <c r="A807" s="309"/>
      <c r="B807" s="234"/>
      <c r="C807" s="223"/>
      <c r="D807" s="191"/>
      <c r="E807" s="131"/>
      <c r="F807" s="185"/>
      <c r="G807" s="84"/>
      <c r="H807" s="84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69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</row>
    <row r="808" spans="1:51" ht="12.75">
      <c r="A808" s="309"/>
      <c r="B808" s="234"/>
      <c r="C808" s="223"/>
      <c r="D808" s="191"/>
      <c r="E808" s="131"/>
      <c r="F808" s="185"/>
      <c r="G808" s="84"/>
      <c r="H808" s="84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69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</row>
    <row r="809" spans="1:51" ht="12.75">
      <c r="A809" s="309"/>
      <c r="B809" s="234"/>
      <c r="C809" s="223"/>
      <c r="D809" s="191"/>
      <c r="E809" s="131"/>
      <c r="F809" s="185"/>
      <c r="G809" s="84"/>
      <c r="H809" s="84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69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</row>
    <row r="810" spans="1:51" ht="12.75">
      <c r="A810" s="309"/>
      <c r="B810" s="234"/>
      <c r="C810" s="223"/>
      <c r="D810" s="191"/>
      <c r="E810" s="131"/>
      <c r="F810" s="185"/>
      <c r="G810" s="84"/>
      <c r="H810" s="84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69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</row>
    <row r="811" spans="1:51" ht="12.75">
      <c r="A811" s="309"/>
      <c r="B811" s="234"/>
      <c r="C811" s="223"/>
      <c r="D811" s="191"/>
      <c r="E811" s="131"/>
      <c r="F811" s="185"/>
      <c r="G811" s="84"/>
      <c r="H811" s="84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69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</row>
    <row r="812" spans="1:51" ht="12.75">
      <c r="A812" s="309"/>
      <c r="B812" s="234"/>
      <c r="C812" s="223"/>
      <c r="D812" s="191"/>
      <c r="E812" s="131"/>
      <c r="F812" s="185"/>
      <c r="G812" s="84"/>
      <c r="H812" s="84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69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</row>
    <row r="813" spans="1:51" ht="12.75">
      <c r="A813" s="309"/>
      <c r="B813" s="234"/>
      <c r="C813" s="223"/>
      <c r="D813" s="191"/>
      <c r="E813" s="131"/>
      <c r="F813" s="185"/>
      <c r="G813" s="84"/>
      <c r="H813" s="84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69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</row>
    <row r="814" spans="1:51" ht="12.75">
      <c r="A814" s="309"/>
      <c r="B814" s="234"/>
      <c r="C814" s="223"/>
      <c r="D814" s="191"/>
      <c r="E814" s="131"/>
      <c r="F814" s="185"/>
      <c r="G814" s="84"/>
      <c r="H814" s="84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69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</row>
    <row r="815" spans="1:51" ht="12.75">
      <c r="A815" s="309"/>
      <c r="B815" s="234"/>
      <c r="C815" s="223"/>
      <c r="D815" s="191"/>
      <c r="E815" s="131"/>
      <c r="F815" s="185"/>
      <c r="G815" s="84"/>
      <c r="H815" s="84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69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</row>
    <row r="816" spans="1:51" ht="12.75">
      <c r="A816" s="309"/>
      <c r="B816" s="234"/>
      <c r="C816" s="223"/>
      <c r="D816" s="191"/>
      <c r="E816" s="131"/>
      <c r="F816" s="185"/>
      <c r="G816" s="84"/>
      <c r="H816" s="84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69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</row>
    <row r="817" spans="1:51" ht="12.75">
      <c r="A817" s="309"/>
      <c r="B817" s="234"/>
      <c r="C817" s="223"/>
      <c r="D817" s="191"/>
      <c r="E817" s="131"/>
      <c r="F817" s="185"/>
      <c r="G817" s="84"/>
      <c r="H817" s="84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69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</row>
    <row r="818" spans="1:51" ht="12.75">
      <c r="A818" s="309"/>
      <c r="B818" s="234"/>
      <c r="C818" s="223"/>
      <c r="D818" s="191"/>
      <c r="E818" s="131"/>
      <c r="F818" s="185"/>
      <c r="G818" s="84"/>
      <c r="H818" s="84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69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</row>
    <row r="819" spans="1:51" ht="12.75">
      <c r="A819" s="309"/>
      <c r="B819" s="234"/>
      <c r="C819" s="223"/>
      <c r="D819" s="191"/>
      <c r="E819" s="131"/>
      <c r="F819" s="185"/>
      <c r="G819" s="84"/>
      <c r="H819" s="84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69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</row>
    <row r="820" spans="1:51" ht="12.75">
      <c r="A820" s="309"/>
      <c r="B820" s="234"/>
      <c r="C820" s="223"/>
      <c r="D820" s="191"/>
      <c r="E820" s="131"/>
      <c r="F820" s="185"/>
      <c r="G820" s="84"/>
      <c r="H820" s="84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69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</row>
    <row r="821" spans="1:51" ht="12.75">
      <c r="A821" s="309"/>
      <c r="B821" s="234"/>
      <c r="C821" s="223"/>
      <c r="D821" s="191"/>
      <c r="E821" s="131"/>
      <c r="F821" s="185"/>
      <c r="G821" s="84"/>
      <c r="H821" s="84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69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</row>
    <row r="822" spans="1:51" ht="12.75">
      <c r="A822" s="309"/>
      <c r="B822" s="234"/>
      <c r="C822" s="223"/>
      <c r="D822" s="191"/>
      <c r="E822" s="131"/>
      <c r="F822" s="185"/>
      <c r="G822" s="84"/>
      <c r="H822" s="84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69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</row>
    <row r="823" spans="1:51" ht="12.75">
      <c r="A823" s="309"/>
      <c r="B823" s="234"/>
      <c r="C823" s="223"/>
      <c r="D823" s="191"/>
      <c r="E823" s="131"/>
      <c r="F823" s="185"/>
      <c r="G823" s="84"/>
      <c r="H823" s="84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69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</row>
    <row r="824" spans="1:51" ht="12.75">
      <c r="A824" s="309"/>
      <c r="B824" s="234"/>
      <c r="C824" s="223"/>
      <c r="D824" s="191"/>
      <c r="E824" s="131"/>
      <c r="F824" s="185"/>
      <c r="G824" s="84"/>
      <c r="H824" s="84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69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</row>
    <row r="825" spans="1:51" ht="12.75">
      <c r="A825" s="309"/>
      <c r="B825" s="234"/>
      <c r="C825" s="223"/>
      <c r="D825" s="191"/>
      <c r="E825" s="131"/>
      <c r="F825" s="185"/>
      <c r="G825" s="84"/>
      <c r="H825" s="84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69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</row>
    <row r="826" spans="1:51" ht="12.75">
      <c r="A826" s="309"/>
      <c r="B826" s="234"/>
      <c r="C826" s="223"/>
      <c r="D826" s="191"/>
      <c r="E826" s="131"/>
      <c r="F826" s="185"/>
      <c r="G826" s="84"/>
      <c r="H826" s="84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69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</row>
    <row r="827" spans="1:51" ht="12.75">
      <c r="A827" s="309"/>
      <c r="B827" s="234"/>
      <c r="C827" s="223"/>
      <c r="D827" s="191"/>
      <c r="E827" s="131"/>
      <c r="F827" s="185"/>
      <c r="G827" s="84"/>
      <c r="H827" s="84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69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</row>
    <row r="828" spans="1:51" ht="12.75">
      <c r="A828" s="309"/>
      <c r="B828" s="234"/>
      <c r="C828" s="223"/>
      <c r="D828" s="191"/>
      <c r="E828" s="131"/>
      <c r="F828" s="185"/>
      <c r="G828" s="84"/>
      <c r="H828" s="84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69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</row>
    <row r="829" spans="1:51" ht="12.75">
      <c r="A829" s="309"/>
      <c r="B829" s="234"/>
      <c r="C829" s="223"/>
      <c r="D829" s="191"/>
      <c r="E829" s="131"/>
      <c r="F829" s="185"/>
      <c r="G829" s="84"/>
      <c r="H829" s="84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69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</row>
    <row r="830" spans="1:51" ht="12.75">
      <c r="A830" s="309"/>
      <c r="B830" s="234"/>
      <c r="C830" s="223"/>
      <c r="D830" s="191"/>
      <c r="E830" s="131"/>
      <c r="F830" s="185"/>
      <c r="G830" s="84"/>
      <c r="H830" s="84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69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</row>
    <row r="831" spans="1:51" ht="12.75">
      <c r="A831" s="309"/>
      <c r="B831" s="234"/>
      <c r="C831" s="223"/>
      <c r="D831" s="191"/>
      <c r="E831" s="131"/>
      <c r="F831" s="185"/>
      <c r="G831" s="84"/>
      <c r="H831" s="84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69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</row>
    <row r="832" spans="1:51" ht="12.75">
      <c r="A832" s="309"/>
      <c r="B832" s="234"/>
      <c r="C832" s="223"/>
      <c r="D832" s="191"/>
      <c r="E832" s="131"/>
      <c r="F832" s="185"/>
      <c r="G832" s="84"/>
      <c r="H832" s="84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69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</row>
    <row r="833" spans="1:51" ht="12.75">
      <c r="A833" s="309"/>
      <c r="B833" s="234"/>
      <c r="C833" s="223"/>
      <c r="D833" s="191"/>
      <c r="E833" s="131"/>
      <c r="F833" s="185"/>
      <c r="G833" s="84"/>
      <c r="H833" s="84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69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</row>
    <row r="834" spans="1:51" ht="12.75">
      <c r="A834" s="309"/>
      <c r="B834" s="234"/>
      <c r="C834" s="223"/>
      <c r="D834" s="191"/>
      <c r="E834" s="131"/>
      <c r="F834" s="185"/>
      <c r="G834" s="84"/>
      <c r="H834" s="84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69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</row>
    <row r="835" spans="1:51" ht="12.75">
      <c r="A835" s="309"/>
      <c r="B835" s="234"/>
      <c r="C835" s="223"/>
      <c r="D835" s="191"/>
      <c r="E835" s="131"/>
      <c r="F835" s="185"/>
      <c r="G835" s="84"/>
      <c r="H835" s="84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69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</row>
    <row r="836" spans="1:51" ht="12.75">
      <c r="A836" s="309"/>
      <c r="B836" s="234"/>
      <c r="C836" s="223"/>
      <c r="D836" s="191"/>
      <c r="E836" s="131"/>
      <c r="F836" s="185"/>
      <c r="G836" s="84"/>
      <c r="H836" s="84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69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</row>
    <row r="837" spans="1:51" ht="12.75">
      <c r="A837" s="309"/>
      <c r="B837" s="234"/>
      <c r="C837" s="223"/>
      <c r="D837" s="191"/>
      <c r="E837" s="131"/>
      <c r="F837" s="185"/>
      <c r="G837" s="84"/>
      <c r="H837" s="84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69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</row>
    <row r="838" spans="1:51" ht="12.75">
      <c r="A838" s="309"/>
      <c r="B838" s="234"/>
      <c r="C838" s="223"/>
      <c r="D838" s="191"/>
      <c r="E838" s="131"/>
      <c r="F838" s="185"/>
      <c r="G838" s="84"/>
      <c r="H838" s="84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69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</row>
    <row r="839" spans="1:51" ht="12.75">
      <c r="A839" s="309"/>
      <c r="B839" s="234"/>
      <c r="C839" s="223"/>
      <c r="D839" s="191"/>
      <c r="E839" s="131"/>
      <c r="F839" s="185"/>
      <c r="G839" s="84"/>
      <c r="H839" s="84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69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</row>
    <row r="840" spans="1:51" ht="12.75">
      <c r="A840" s="309"/>
      <c r="B840" s="234"/>
      <c r="C840" s="223"/>
      <c r="D840" s="191"/>
      <c r="E840" s="131"/>
      <c r="F840" s="185"/>
      <c r="G840" s="84"/>
      <c r="H840" s="84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69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</row>
    <row r="841" spans="1:51" ht="12.75">
      <c r="A841" s="309"/>
      <c r="B841" s="234"/>
      <c r="C841" s="223"/>
      <c r="D841" s="191"/>
      <c r="E841" s="131"/>
      <c r="F841" s="185"/>
      <c r="G841" s="84"/>
      <c r="H841" s="84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69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</row>
    <row r="842" spans="1:51" ht="12.75">
      <c r="A842" s="309"/>
      <c r="B842" s="234"/>
      <c r="C842" s="223"/>
      <c r="D842" s="191"/>
      <c r="E842" s="131"/>
      <c r="F842" s="185"/>
      <c r="G842" s="84"/>
      <c r="H842" s="84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69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</row>
    <row r="843" spans="1:51" ht="12.75">
      <c r="A843" s="309"/>
      <c r="B843" s="234"/>
      <c r="C843" s="223"/>
      <c r="D843" s="191"/>
      <c r="E843" s="131"/>
      <c r="F843" s="185"/>
      <c r="G843" s="84"/>
      <c r="H843" s="84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69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</row>
    <row r="844" spans="1:51" ht="12.75">
      <c r="A844" s="309"/>
      <c r="B844" s="234"/>
      <c r="C844" s="223"/>
      <c r="D844" s="191"/>
      <c r="E844" s="131"/>
      <c r="F844" s="185"/>
      <c r="G844" s="84"/>
      <c r="H844" s="84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69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</row>
    <row r="845" spans="1:51" ht="12.75">
      <c r="A845" s="309"/>
      <c r="B845" s="234"/>
      <c r="C845" s="223"/>
      <c r="D845" s="191"/>
      <c r="E845" s="131"/>
      <c r="F845" s="185"/>
      <c r="G845" s="84"/>
      <c r="H845" s="84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69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</row>
    <row r="846" spans="1:51" ht="12.75">
      <c r="A846" s="309"/>
      <c r="B846" s="234"/>
      <c r="C846" s="223"/>
      <c r="D846" s="191"/>
      <c r="E846" s="131"/>
      <c r="F846" s="185"/>
      <c r="G846" s="84"/>
      <c r="H846" s="84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69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</row>
    <row r="847" spans="1:51" ht="12.75">
      <c r="A847" s="309"/>
      <c r="B847" s="234"/>
      <c r="C847" s="223"/>
      <c r="D847" s="191"/>
      <c r="E847" s="131"/>
      <c r="F847" s="185"/>
      <c r="G847" s="84"/>
      <c r="H847" s="84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69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</row>
    <row r="848" spans="1:51" ht="12.75">
      <c r="A848" s="309"/>
      <c r="B848" s="234"/>
      <c r="C848" s="223"/>
      <c r="D848" s="191"/>
      <c r="E848" s="131"/>
      <c r="F848" s="185"/>
      <c r="G848" s="84"/>
      <c r="H848" s="84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69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</row>
    <row r="849" spans="1:51" ht="12.75">
      <c r="A849" s="309"/>
      <c r="B849" s="234"/>
      <c r="C849" s="223"/>
      <c r="D849" s="191"/>
      <c r="E849" s="131"/>
      <c r="F849" s="185"/>
      <c r="G849" s="84"/>
      <c r="H849" s="84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69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</row>
    <row r="850" spans="1:51" ht="12.75">
      <c r="A850" s="309"/>
      <c r="B850" s="234"/>
      <c r="C850" s="223"/>
      <c r="D850" s="191"/>
      <c r="E850" s="131"/>
      <c r="F850" s="185"/>
      <c r="G850" s="84"/>
      <c r="H850" s="84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69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</row>
    <row r="851" spans="1:51" ht="12.75">
      <c r="A851" s="309"/>
      <c r="B851" s="234"/>
      <c r="C851" s="223"/>
      <c r="D851" s="191"/>
      <c r="E851" s="131"/>
      <c r="F851" s="185"/>
      <c r="G851" s="84"/>
      <c r="H851" s="84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69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</row>
    <row r="852" spans="1:51" ht="12.75">
      <c r="A852" s="309"/>
      <c r="B852" s="234"/>
      <c r="C852" s="223"/>
      <c r="D852" s="191"/>
      <c r="E852" s="131"/>
      <c r="F852" s="185"/>
      <c r="G852" s="84"/>
      <c r="H852" s="84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69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</row>
    <row r="853" spans="1:51" ht="12.75">
      <c r="A853" s="309"/>
      <c r="B853" s="234"/>
      <c r="C853" s="223"/>
      <c r="D853" s="191"/>
      <c r="E853" s="131"/>
      <c r="F853" s="185"/>
      <c r="G853" s="84"/>
      <c r="H853" s="84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69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</row>
    <row r="854" spans="1:51" ht="12.75">
      <c r="A854" s="309"/>
      <c r="B854" s="234"/>
      <c r="C854" s="223"/>
      <c r="D854" s="191"/>
      <c r="E854" s="131"/>
      <c r="F854" s="185"/>
      <c r="G854" s="84"/>
      <c r="H854" s="84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69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</row>
    <row r="855" spans="1:51" ht="12.75">
      <c r="A855" s="309"/>
      <c r="B855" s="234"/>
      <c r="C855" s="223"/>
      <c r="D855" s="191"/>
      <c r="E855" s="131"/>
      <c r="F855" s="185"/>
      <c r="G855" s="84"/>
      <c r="H855" s="84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69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</row>
    <row r="856" spans="1:51" ht="12.75">
      <c r="A856" s="309"/>
      <c r="B856" s="234"/>
      <c r="C856" s="223"/>
      <c r="D856" s="191"/>
      <c r="E856" s="131"/>
      <c r="F856" s="185"/>
      <c r="G856" s="84"/>
      <c r="H856" s="84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69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</row>
    <row r="857" spans="1:51" ht="12.75">
      <c r="A857" s="309"/>
      <c r="B857" s="234"/>
      <c r="C857" s="223"/>
      <c r="D857" s="191"/>
      <c r="E857" s="131"/>
      <c r="F857" s="185"/>
      <c r="G857" s="84"/>
      <c r="H857" s="84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69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</row>
    <row r="858" spans="1:51" ht="12.75">
      <c r="A858" s="309"/>
      <c r="B858" s="234"/>
      <c r="C858" s="223"/>
      <c r="D858" s="191"/>
      <c r="E858" s="131"/>
      <c r="F858" s="185"/>
      <c r="G858" s="84"/>
      <c r="H858" s="84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69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</row>
    <row r="859" spans="1:51" ht="12.75">
      <c r="A859" s="309"/>
      <c r="B859" s="234"/>
      <c r="C859" s="223"/>
      <c r="D859" s="191"/>
      <c r="E859" s="131"/>
      <c r="F859" s="185"/>
      <c r="G859" s="84"/>
      <c r="H859" s="84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69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</row>
    <row r="860" spans="1:51" ht="12.75">
      <c r="A860" s="309"/>
      <c r="B860" s="234"/>
      <c r="C860" s="223"/>
      <c r="D860" s="191"/>
      <c r="E860" s="131"/>
      <c r="F860" s="185"/>
      <c r="G860" s="84"/>
      <c r="H860" s="84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69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</row>
    <row r="861" spans="1:51" ht="12.75">
      <c r="A861" s="309"/>
      <c r="B861" s="234"/>
      <c r="C861" s="223"/>
      <c r="D861" s="191"/>
      <c r="E861" s="131"/>
      <c r="F861" s="185"/>
      <c r="G861" s="84"/>
      <c r="H861" s="84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69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</row>
    <row r="862" spans="1:51" ht="12.75">
      <c r="A862" s="309"/>
      <c r="B862" s="234"/>
      <c r="C862" s="223"/>
      <c r="D862" s="191"/>
      <c r="E862" s="131"/>
      <c r="F862" s="185"/>
      <c r="G862" s="84"/>
      <c r="H862" s="84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69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</row>
    <row r="863" spans="1:51" ht="12.75">
      <c r="A863" s="309"/>
      <c r="B863" s="234"/>
      <c r="C863" s="223"/>
      <c r="D863" s="191"/>
      <c r="E863" s="131"/>
      <c r="F863" s="185"/>
      <c r="G863" s="84"/>
      <c r="H863" s="84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69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</row>
    <row r="864" spans="1:51" ht="12.75">
      <c r="A864" s="309"/>
      <c r="B864" s="234"/>
      <c r="C864" s="223"/>
      <c r="D864" s="191"/>
      <c r="E864" s="131"/>
      <c r="F864" s="185"/>
      <c r="G864" s="84"/>
      <c r="H864" s="84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69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</row>
    <row r="865" spans="1:51" ht="12.75">
      <c r="A865" s="309"/>
      <c r="B865" s="234"/>
      <c r="C865" s="223"/>
      <c r="D865" s="191"/>
      <c r="E865" s="131"/>
      <c r="F865" s="185"/>
      <c r="G865" s="84"/>
      <c r="H865" s="84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69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</row>
    <row r="866" spans="1:51" ht="12.75">
      <c r="A866" s="309"/>
      <c r="B866" s="234"/>
      <c r="C866" s="223"/>
      <c r="D866" s="191"/>
      <c r="E866" s="131"/>
      <c r="F866" s="185"/>
      <c r="G866" s="84"/>
      <c r="H866" s="84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69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</row>
    <row r="867" spans="1:51" ht="12.75">
      <c r="A867" s="309"/>
      <c r="B867" s="234"/>
      <c r="C867" s="223"/>
      <c r="D867" s="191"/>
      <c r="E867" s="131"/>
      <c r="F867" s="185"/>
      <c r="G867" s="84"/>
      <c r="H867" s="84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69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</row>
    <row r="868" spans="1:51" ht="12.75">
      <c r="A868" s="309"/>
      <c r="B868" s="234"/>
      <c r="C868" s="223"/>
      <c r="D868" s="191"/>
      <c r="E868" s="131"/>
      <c r="F868" s="185"/>
      <c r="G868" s="84"/>
      <c r="H868" s="84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69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</row>
    <row r="869" spans="1:51" ht="12.75">
      <c r="A869" s="309"/>
      <c r="B869" s="234"/>
      <c r="C869" s="223"/>
      <c r="D869" s="191"/>
      <c r="E869" s="131"/>
      <c r="F869" s="185"/>
      <c r="G869" s="84"/>
      <c r="H869" s="84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69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</row>
    <row r="870" spans="1:51" ht="12.75">
      <c r="A870" s="309"/>
      <c r="B870" s="234"/>
      <c r="C870" s="223"/>
      <c r="D870" s="191"/>
      <c r="E870" s="131"/>
      <c r="F870" s="185"/>
      <c r="G870" s="84"/>
      <c r="H870" s="84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69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</row>
    <row r="871" spans="1:51" ht="12.75">
      <c r="A871" s="309"/>
      <c r="B871" s="234"/>
      <c r="C871" s="223"/>
      <c r="D871" s="191"/>
      <c r="E871" s="131"/>
      <c r="F871" s="185"/>
      <c r="G871" s="84"/>
      <c r="H871" s="84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69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</row>
    <row r="872" spans="1:51" ht="12.75">
      <c r="A872" s="309"/>
      <c r="B872" s="234"/>
      <c r="C872" s="223"/>
      <c r="D872" s="191"/>
      <c r="E872" s="131"/>
      <c r="F872" s="185"/>
      <c r="G872" s="84"/>
      <c r="H872" s="84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69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</row>
    <row r="873" spans="1:51" ht="12.75">
      <c r="A873" s="309"/>
      <c r="B873" s="234"/>
      <c r="C873" s="223"/>
      <c r="D873" s="191"/>
      <c r="E873" s="131"/>
      <c r="F873" s="185"/>
      <c r="G873" s="84"/>
      <c r="H873" s="84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69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</row>
    <row r="874" spans="1:51" ht="12.75">
      <c r="A874" s="309"/>
      <c r="B874" s="234"/>
      <c r="C874" s="223"/>
      <c r="D874" s="191"/>
      <c r="E874" s="131"/>
      <c r="F874" s="185"/>
      <c r="G874" s="84"/>
      <c r="H874" s="84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69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</row>
    <row r="875" spans="1:51" ht="12.75">
      <c r="A875" s="309"/>
      <c r="B875" s="234"/>
      <c r="C875" s="223"/>
      <c r="D875" s="191"/>
      <c r="E875" s="131"/>
      <c r="F875" s="185"/>
      <c r="G875" s="84"/>
      <c r="H875" s="84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69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</row>
    <row r="876" spans="1:51" ht="12.75">
      <c r="A876" s="309"/>
      <c r="B876" s="234"/>
      <c r="C876" s="223"/>
      <c r="D876" s="191"/>
      <c r="E876" s="131"/>
      <c r="F876" s="185"/>
      <c r="G876" s="84"/>
      <c r="H876" s="84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69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</row>
    <row r="877" spans="1:51" ht="12.75">
      <c r="A877" s="309"/>
      <c r="B877" s="234"/>
      <c r="C877" s="223"/>
      <c r="D877" s="191"/>
      <c r="E877" s="131"/>
      <c r="F877" s="185"/>
      <c r="G877" s="84"/>
      <c r="H877" s="84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69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</row>
    <row r="878" spans="1:51" ht="12.75">
      <c r="A878" s="309"/>
      <c r="B878" s="234"/>
      <c r="C878" s="223"/>
      <c r="D878" s="191"/>
      <c r="E878" s="131"/>
      <c r="F878" s="185"/>
      <c r="G878" s="84"/>
      <c r="H878" s="84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69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</row>
    <row r="879" spans="1:51" ht="12.75">
      <c r="A879" s="309"/>
      <c r="B879" s="234"/>
      <c r="C879" s="223"/>
      <c r="D879" s="191"/>
      <c r="E879" s="131"/>
      <c r="F879" s="185"/>
      <c r="G879" s="84"/>
      <c r="H879" s="84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69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</row>
    <row r="880" spans="1:51" ht="12.75">
      <c r="A880" s="309"/>
      <c r="B880" s="234"/>
      <c r="C880" s="223"/>
      <c r="D880" s="191"/>
      <c r="E880" s="131"/>
      <c r="F880" s="185"/>
      <c r="G880" s="84"/>
      <c r="H880" s="84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69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</row>
    <row r="881" spans="1:51" ht="12.75">
      <c r="A881" s="309"/>
      <c r="B881" s="234"/>
      <c r="C881" s="223"/>
      <c r="D881" s="191"/>
      <c r="E881" s="131"/>
      <c r="F881" s="185"/>
      <c r="G881" s="84"/>
      <c r="H881" s="84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69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</row>
    <row r="882" spans="1:51" ht="12.75">
      <c r="A882" s="309"/>
      <c r="B882" s="234"/>
      <c r="C882" s="223"/>
      <c r="D882" s="191"/>
      <c r="E882" s="131"/>
      <c r="F882" s="185"/>
      <c r="G882" s="84"/>
      <c r="H882" s="84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69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</row>
    <row r="883" spans="1:51" ht="12.75">
      <c r="A883" s="309"/>
      <c r="B883" s="234"/>
      <c r="C883" s="223"/>
      <c r="D883" s="191"/>
      <c r="E883" s="131"/>
      <c r="F883" s="185"/>
      <c r="G883" s="84"/>
      <c r="H883" s="84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69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</row>
    <row r="884" spans="1:51" ht="12.75">
      <c r="A884" s="309"/>
      <c r="B884" s="234"/>
      <c r="C884" s="223"/>
      <c r="D884" s="191"/>
      <c r="E884" s="131"/>
      <c r="F884" s="185"/>
      <c r="G884" s="84"/>
      <c r="H884" s="84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69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</row>
    <row r="885" spans="1:51" ht="12.75">
      <c r="A885" s="309"/>
      <c r="B885" s="234"/>
      <c r="C885" s="223"/>
      <c r="D885" s="191"/>
      <c r="E885" s="131"/>
      <c r="F885" s="185"/>
      <c r="G885" s="84"/>
      <c r="H885" s="84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69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</row>
    <row r="886" spans="1:51" ht="12.75">
      <c r="A886" s="309"/>
      <c r="B886" s="234"/>
      <c r="C886" s="223"/>
      <c r="D886" s="191"/>
      <c r="E886" s="131"/>
      <c r="F886" s="185"/>
      <c r="G886" s="84"/>
      <c r="H886" s="84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69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</row>
    <row r="887" spans="1:51" ht="12.75">
      <c r="A887" s="309"/>
      <c r="B887" s="234"/>
      <c r="C887" s="223"/>
      <c r="D887" s="191"/>
      <c r="E887" s="131"/>
      <c r="F887" s="185"/>
      <c r="G887" s="84"/>
      <c r="H887" s="84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69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</row>
    <row r="888" spans="1:51" ht="12.75">
      <c r="A888" s="309"/>
      <c r="B888" s="234"/>
      <c r="C888" s="223"/>
      <c r="D888" s="191"/>
      <c r="E888" s="131"/>
      <c r="F888" s="185"/>
      <c r="G888" s="84"/>
      <c r="H888" s="84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69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</row>
    <row r="889" spans="1:51" ht="12.75">
      <c r="A889" s="309"/>
      <c r="B889" s="234"/>
      <c r="C889" s="223"/>
      <c r="D889" s="191"/>
      <c r="E889" s="131"/>
      <c r="F889" s="185"/>
      <c r="G889" s="84"/>
      <c r="H889" s="84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69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</row>
    <row r="890" spans="1:51" ht="12.75">
      <c r="A890" s="309"/>
      <c r="B890" s="234"/>
      <c r="C890" s="223"/>
      <c r="D890" s="191"/>
      <c r="E890" s="131"/>
      <c r="F890" s="185"/>
      <c r="G890" s="84"/>
      <c r="H890" s="84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69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</row>
    <row r="891" spans="1:51" ht="12.75">
      <c r="A891" s="309"/>
      <c r="B891" s="234"/>
      <c r="C891" s="223"/>
      <c r="D891" s="191"/>
      <c r="E891" s="131"/>
      <c r="F891" s="185"/>
      <c r="G891" s="84"/>
      <c r="H891" s="84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69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</row>
    <row r="892" spans="1:51" ht="12.75">
      <c r="A892" s="309"/>
      <c r="B892" s="234"/>
      <c r="C892" s="223"/>
      <c r="D892" s="191"/>
      <c r="E892" s="131"/>
      <c r="F892" s="185"/>
      <c r="G892" s="84"/>
      <c r="H892" s="84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69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</row>
    <row r="893" spans="1:51" ht="12.75">
      <c r="A893" s="309"/>
      <c r="B893" s="234"/>
      <c r="C893" s="223"/>
      <c r="D893" s="191"/>
      <c r="E893" s="131"/>
      <c r="F893" s="185"/>
      <c r="G893" s="84"/>
      <c r="H893" s="84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69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</row>
    <row r="894" spans="1:51" ht="12.75">
      <c r="A894" s="309"/>
      <c r="B894" s="234"/>
      <c r="C894" s="223"/>
      <c r="D894" s="191"/>
      <c r="E894" s="131"/>
      <c r="F894" s="185"/>
      <c r="G894" s="84"/>
      <c r="H894" s="84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69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</row>
    <row r="895" spans="1:51" ht="12.75">
      <c r="A895" s="309"/>
      <c r="B895" s="234"/>
      <c r="C895" s="223"/>
      <c r="D895" s="191"/>
      <c r="E895" s="131"/>
      <c r="F895" s="185"/>
      <c r="G895" s="84"/>
      <c r="H895" s="84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69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</row>
    <row r="896" spans="1:51" ht="12.75">
      <c r="A896" s="309"/>
      <c r="B896" s="234"/>
      <c r="C896" s="223"/>
      <c r="D896" s="191"/>
      <c r="E896" s="131"/>
      <c r="F896" s="185"/>
      <c r="G896" s="84"/>
      <c r="H896" s="84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69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</row>
    <row r="897" spans="1:51" ht="12.75">
      <c r="A897" s="309"/>
      <c r="B897" s="234"/>
      <c r="C897" s="223"/>
      <c r="D897" s="191"/>
      <c r="E897" s="131"/>
      <c r="F897" s="185"/>
      <c r="G897" s="84"/>
      <c r="H897" s="84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69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</row>
    <row r="898" spans="1:51" ht="12.75">
      <c r="A898" s="309"/>
      <c r="B898" s="234"/>
      <c r="C898" s="223"/>
      <c r="D898" s="191"/>
      <c r="E898" s="131"/>
      <c r="F898" s="185"/>
      <c r="G898" s="84"/>
      <c r="H898" s="84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69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</row>
    <row r="899" spans="1:51" ht="12.75">
      <c r="A899" s="309"/>
      <c r="B899" s="234"/>
      <c r="C899" s="223"/>
      <c r="D899" s="191"/>
      <c r="E899" s="131"/>
      <c r="F899" s="185"/>
      <c r="G899" s="84"/>
      <c r="H899" s="84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69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</row>
    <row r="900" spans="1:51" ht="12.75">
      <c r="A900" s="309"/>
      <c r="B900" s="234"/>
      <c r="C900" s="223"/>
      <c r="D900" s="191"/>
      <c r="E900" s="131"/>
      <c r="F900" s="185"/>
      <c r="G900" s="84"/>
      <c r="H900" s="84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69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</row>
    <row r="901" spans="1:51" ht="12.75">
      <c r="A901" s="309"/>
      <c r="B901" s="234"/>
      <c r="C901" s="223"/>
      <c r="D901" s="191"/>
      <c r="E901" s="131"/>
      <c r="F901" s="185"/>
      <c r="G901" s="84"/>
      <c r="H901" s="84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69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</row>
    <row r="902" spans="1:51" ht="12.75">
      <c r="A902" s="309"/>
      <c r="B902" s="234"/>
      <c r="C902" s="223"/>
      <c r="D902" s="191"/>
      <c r="E902" s="131"/>
      <c r="F902" s="185"/>
      <c r="G902" s="84"/>
      <c r="H902" s="84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69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</row>
    <row r="903" spans="1:51" ht="12.75">
      <c r="A903" s="309"/>
      <c r="B903" s="234"/>
      <c r="C903" s="223"/>
      <c r="D903" s="191"/>
      <c r="E903" s="131"/>
      <c r="F903" s="185"/>
      <c r="G903" s="84"/>
      <c r="H903" s="84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69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</row>
    <row r="904" spans="1:51" ht="12.75">
      <c r="A904" s="309"/>
      <c r="B904" s="234"/>
      <c r="C904" s="223"/>
      <c r="D904" s="191"/>
      <c r="E904" s="131"/>
      <c r="F904" s="185"/>
      <c r="G904" s="84"/>
      <c r="H904" s="84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69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</row>
    <row r="905" spans="1:51" ht="12.75">
      <c r="A905" s="309"/>
      <c r="B905" s="234"/>
      <c r="C905" s="223"/>
      <c r="D905" s="191"/>
      <c r="E905" s="131"/>
      <c r="F905" s="185"/>
      <c r="G905" s="84"/>
      <c r="H905" s="84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69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</row>
    <row r="906" spans="1:51" ht="12.75">
      <c r="A906" s="309"/>
      <c r="B906" s="234"/>
      <c r="C906" s="223"/>
      <c r="D906" s="191"/>
      <c r="E906" s="131"/>
      <c r="F906" s="185"/>
      <c r="G906" s="84"/>
      <c r="H906" s="84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69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</row>
    <row r="907" spans="1:51" ht="12.75">
      <c r="A907" s="309"/>
      <c r="B907" s="234"/>
      <c r="C907" s="223"/>
      <c r="D907" s="191"/>
      <c r="E907" s="131"/>
      <c r="F907" s="185"/>
      <c r="G907" s="84"/>
      <c r="H907" s="84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69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</row>
    <row r="908" spans="1:51" ht="12.75">
      <c r="A908" s="309"/>
      <c r="B908" s="234"/>
      <c r="C908" s="223"/>
      <c r="D908" s="191"/>
      <c r="E908" s="131"/>
      <c r="F908" s="185"/>
      <c r="G908" s="84"/>
      <c r="H908" s="84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69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</row>
    <row r="909" spans="1:51" ht="12.75">
      <c r="A909" s="309"/>
      <c r="B909" s="234"/>
      <c r="C909" s="223"/>
      <c r="D909" s="191"/>
      <c r="E909" s="131"/>
      <c r="F909" s="185"/>
      <c r="G909" s="84"/>
      <c r="H909" s="84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69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</row>
    <row r="910" spans="1:51" ht="12.75">
      <c r="A910" s="309"/>
      <c r="B910" s="234"/>
      <c r="C910" s="223"/>
      <c r="D910" s="191"/>
      <c r="E910" s="131"/>
      <c r="F910" s="185"/>
      <c r="G910" s="84"/>
      <c r="H910" s="84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69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</row>
    <row r="911" spans="1:51" ht="12.75">
      <c r="A911" s="309"/>
      <c r="B911" s="234"/>
      <c r="C911" s="223"/>
      <c r="D911" s="191"/>
      <c r="E911" s="131"/>
      <c r="F911" s="185"/>
      <c r="G911" s="84"/>
      <c r="H911" s="84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69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</row>
    <row r="912" spans="1:51" ht="12.75">
      <c r="A912" s="309"/>
      <c r="B912" s="234"/>
      <c r="C912" s="223"/>
      <c r="D912" s="191"/>
      <c r="E912" s="131"/>
      <c r="F912" s="185"/>
      <c r="G912" s="84"/>
      <c r="H912" s="84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69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</row>
    <row r="913" spans="1:51" ht="12.75">
      <c r="A913" s="309"/>
      <c r="B913" s="234"/>
      <c r="C913" s="223"/>
      <c r="D913" s="191"/>
      <c r="E913" s="131"/>
      <c r="F913" s="185"/>
      <c r="G913" s="84"/>
      <c r="H913" s="84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69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</row>
    <row r="914" spans="1:51" ht="12.75">
      <c r="A914" s="309"/>
      <c r="B914" s="234"/>
      <c r="C914" s="223"/>
      <c r="D914" s="191"/>
      <c r="E914" s="131"/>
      <c r="F914" s="185"/>
      <c r="G914" s="84"/>
      <c r="H914" s="84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69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</row>
    <row r="915" spans="1:51" ht="12.75">
      <c r="A915" s="309"/>
      <c r="B915" s="234"/>
      <c r="C915" s="223"/>
      <c r="D915" s="191"/>
      <c r="E915" s="131"/>
      <c r="F915" s="185"/>
      <c r="G915" s="84"/>
      <c r="H915" s="84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69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</row>
    <row r="916" spans="1:51" ht="12.75">
      <c r="A916" s="309"/>
      <c r="B916" s="234"/>
      <c r="C916" s="223"/>
      <c r="D916" s="191"/>
      <c r="E916" s="131"/>
      <c r="F916" s="185"/>
      <c r="G916" s="84"/>
      <c r="H916" s="84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69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</row>
    <row r="917" spans="1:51" ht="12.75">
      <c r="A917" s="309"/>
      <c r="B917" s="234"/>
      <c r="C917" s="223"/>
      <c r="D917" s="191"/>
      <c r="E917" s="131"/>
      <c r="F917" s="185"/>
      <c r="G917" s="84"/>
      <c r="H917" s="84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69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</row>
    <row r="918" spans="1:51" ht="12.75">
      <c r="A918" s="309"/>
      <c r="B918" s="234"/>
      <c r="C918" s="223"/>
      <c r="D918" s="191"/>
      <c r="E918" s="131"/>
      <c r="F918" s="185"/>
      <c r="G918" s="84"/>
      <c r="H918" s="84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69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</row>
    <row r="919" spans="1:51" ht="12.75">
      <c r="A919" s="309"/>
      <c r="B919" s="234"/>
      <c r="C919" s="223"/>
      <c r="D919" s="191"/>
      <c r="E919" s="131"/>
      <c r="F919" s="185"/>
      <c r="G919" s="84"/>
      <c r="H919" s="84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69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</row>
    <row r="920" spans="1:51" ht="12.75">
      <c r="A920" s="309"/>
      <c r="B920" s="234"/>
      <c r="C920" s="223"/>
      <c r="D920" s="191"/>
      <c r="E920" s="131"/>
      <c r="F920" s="185"/>
      <c r="G920" s="84"/>
      <c r="H920" s="84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69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</row>
    <row r="921" spans="1:51" ht="12.75">
      <c r="A921" s="309"/>
      <c r="B921" s="234"/>
      <c r="C921" s="223"/>
      <c r="D921" s="191"/>
      <c r="E921" s="131"/>
      <c r="F921" s="185"/>
      <c r="G921" s="84"/>
      <c r="H921" s="84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69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</row>
    <row r="922" spans="1:51" ht="12.75">
      <c r="A922" s="309"/>
      <c r="B922" s="234"/>
      <c r="C922" s="223"/>
      <c r="D922" s="191"/>
      <c r="E922" s="131"/>
      <c r="F922" s="185"/>
      <c r="G922" s="84"/>
      <c r="H922" s="84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69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</row>
    <row r="923" spans="1:51" ht="12.75">
      <c r="A923" s="309"/>
      <c r="B923" s="234"/>
      <c r="C923" s="223"/>
      <c r="D923" s="191"/>
      <c r="E923" s="131"/>
      <c r="F923" s="185"/>
      <c r="G923" s="84"/>
      <c r="H923" s="84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69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</row>
    <row r="924" spans="1:51" ht="12.75">
      <c r="A924" s="309"/>
      <c r="B924" s="234"/>
      <c r="C924" s="223"/>
      <c r="D924" s="191"/>
      <c r="E924" s="131"/>
      <c r="F924" s="185"/>
      <c r="G924" s="84"/>
      <c r="H924" s="84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69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</row>
    <row r="925" spans="1:51" ht="12.75">
      <c r="A925" s="309"/>
      <c r="B925" s="234"/>
      <c r="C925" s="223"/>
      <c r="D925" s="191"/>
      <c r="E925" s="131"/>
      <c r="F925" s="185"/>
      <c r="G925" s="84"/>
      <c r="H925" s="84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69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</row>
    <row r="926" spans="1:51" ht="12.75">
      <c r="A926" s="309"/>
      <c r="B926" s="234"/>
      <c r="C926" s="223"/>
      <c r="D926" s="191"/>
      <c r="E926" s="131"/>
      <c r="F926" s="185"/>
      <c r="G926" s="84"/>
      <c r="H926" s="84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69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</row>
    <row r="927" spans="1:51" ht="12.75">
      <c r="A927" s="309"/>
      <c r="B927" s="234"/>
      <c r="C927" s="223"/>
      <c r="D927" s="191"/>
      <c r="E927" s="131"/>
      <c r="F927" s="185"/>
      <c r="G927" s="84"/>
      <c r="H927" s="84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69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</row>
    <row r="928" spans="1:51" ht="12.75">
      <c r="A928" s="309"/>
      <c r="B928" s="234"/>
      <c r="C928" s="223"/>
      <c r="D928" s="191"/>
      <c r="E928" s="131"/>
      <c r="F928" s="185"/>
      <c r="G928" s="84"/>
      <c r="H928" s="84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69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</row>
    <row r="929" spans="1:51" ht="12.75">
      <c r="A929" s="309"/>
      <c r="B929" s="234"/>
      <c r="C929" s="223"/>
      <c r="D929" s="191"/>
      <c r="E929" s="131"/>
      <c r="F929" s="185"/>
      <c r="G929" s="84"/>
      <c r="H929" s="84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69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</row>
    <row r="930" spans="1:51" ht="12.75">
      <c r="A930" s="309"/>
      <c r="B930" s="234"/>
      <c r="C930" s="223"/>
      <c r="D930" s="191"/>
      <c r="E930" s="131"/>
      <c r="F930" s="185"/>
      <c r="G930" s="84"/>
      <c r="H930" s="84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69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</row>
    <row r="931" spans="1:51" ht="12.75">
      <c r="A931" s="309"/>
      <c r="B931" s="234"/>
      <c r="C931" s="223"/>
      <c r="D931" s="191"/>
      <c r="E931" s="131"/>
      <c r="F931" s="185"/>
      <c r="G931" s="84"/>
      <c r="H931" s="84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69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</row>
    <row r="932" spans="1:51" ht="12.75">
      <c r="A932" s="309"/>
      <c r="B932" s="234"/>
      <c r="C932" s="223"/>
      <c r="D932" s="191"/>
      <c r="E932" s="131"/>
      <c r="F932" s="185"/>
      <c r="G932" s="84"/>
      <c r="H932" s="84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69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</row>
    <row r="933" spans="1:51" ht="12.75">
      <c r="A933" s="309"/>
      <c r="B933" s="234"/>
      <c r="C933" s="223"/>
      <c r="D933" s="191"/>
      <c r="E933" s="131"/>
      <c r="F933" s="185"/>
      <c r="G933" s="84"/>
      <c r="H933" s="84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69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</row>
    <row r="934" spans="1:51" ht="12.75">
      <c r="A934" s="309"/>
      <c r="B934" s="234"/>
      <c r="C934" s="223"/>
      <c r="D934" s="191"/>
      <c r="E934" s="131"/>
      <c r="F934" s="185"/>
      <c r="G934" s="84"/>
      <c r="H934" s="84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69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</row>
    <row r="935" spans="1:51" ht="12.75">
      <c r="A935" s="309"/>
      <c r="B935" s="234"/>
      <c r="C935" s="223"/>
      <c r="D935" s="191"/>
      <c r="E935" s="131"/>
      <c r="F935" s="185"/>
      <c r="G935" s="84"/>
      <c r="H935" s="84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69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</row>
    <row r="936" spans="1:51" ht="12.75">
      <c r="A936" s="309"/>
      <c r="B936" s="234"/>
      <c r="C936" s="223"/>
      <c r="D936" s="191"/>
      <c r="E936" s="131"/>
      <c r="F936" s="185"/>
      <c r="G936" s="84"/>
      <c r="H936" s="84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69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</row>
    <row r="937" spans="1:51" ht="12.75">
      <c r="A937" s="309"/>
      <c r="B937" s="234"/>
      <c r="C937" s="223"/>
      <c r="D937" s="191"/>
      <c r="E937" s="131"/>
      <c r="F937" s="185"/>
      <c r="G937" s="84"/>
      <c r="H937" s="84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69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</row>
    <row r="938" spans="1:51" ht="12.75">
      <c r="A938" s="309"/>
      <c r="B938" s="234"/>
      <c r="C938" s="223"/>
      <c r="D938" s="191"/>
      <c r="E938" s="131"/>
      <c r="F938" s="185"/>
      <c r="G938" s="84"/>
      <c r="H938" s="84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69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</row>
    <row r="939" spans="1:51" ht="12.75">
      <c r="A939" s="309"/>
      <c r="B939" s="234"/>
      <c r="C939" s="223"/>
      <c r="D939" s="191"/>
      <c r="E939" s="131"/>
      <c r="F939" s="185"/>
      <c r="G939" s="84"/>
      <c r="H939" s="84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69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</row>
    <row r="940" spans="1:51" ht="12.75">
      <c r="A940" s="309"/>
      <c r="B940" s="234"/>
      <c r="C940" s="223"/>
      <c r="D940" s="191"/>
      <c r="E940" s="131"/>
      <c r="F940" s="185"/>
      <c r="G940" s="84"/>
      <c r="H940" s="84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69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</row>
    <row r="941" spans="1:51" ht="12.75">
      <c r="A941" s="309"/>
      <c r="B941" s="234"/>
      <c r="C941" s="223"/>
      <c r="D941" s="191"/>
      <c r="E941" s="131"/>
      <c r="F941" s="185"/>
      <c r="G941" s="84"/>
      <c r="H941" s="84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69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</row>
    <row r="942" spans="1:51" ht="12.75">
      <c r="A942" s="309"/>
      <c r="B942" s="234"/>
      <c r="C942" s="223"/>
      <c r="D942" s="191"/>
      <c r="E942" s="131"/>
      <c r="F942" s="185"/>
      <c r="G942" s="84"/>
      <c r="H942" s="84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69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</row>
    <row r="943" spans="1:51" ht="12.75">
      <c r="A943" s="309"/>
      <c r="B943" s="234"/>
      <c r="C943" s="223"/>
      <c r="D943" s="191"/>
      <c r="E943" s="131"/>
      <c r="F943" s="185"/>
      <c r="G943" s="84"/>
      <c r="H943" s="84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69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</row>
    <row r="944" spans="1:51" ht="12.75">
      <c r="A944" s="309"/>
      <c r="B944" s="234"/>
      <c r="C944" s="223"/>
      <c r="D944" s="191"/>
      <c r="E944" s="131"/>
      <c r="F944" s="185"/>
      <c r="G944" s="84"/>
      <c r="H944" s="84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69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</row>
    <row r="945" spans="1:51" ht="12.75">
      <c r="A945" s="309"/>
      <c r="B945" s="234"/>
      <c r="C945" s="223"/>
      <c r="D945" s="191"/>
      <c r="E945" s="131"/>
      <c r="F945" s="185"/>
      <c r="G945" s="84"/>
      <c r="H945" s="84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69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</row>
    <row r="946" spans="1:51" ht="12.75">
      <c r="A946" s="309"/>
      <c r="B946" s="234"/>
      <c r="C946" s="223"/>
      <c r="D946" s="191"/>
      <c r="E946" s="131"/>
      <c r="F946" s="185"/>
      <c r="G946" s="84"/>
      <c r="H946" s="84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69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</row>
    <row r="947" spans="1:51" ht="12.75">
      <c r="A947" s="309"/>
      <c r="B947" s="234"/>
      <c r="C947" s="223"/>
      <c r="D947" s="191"/>
      <c r="E947" s="131"/>
      <c r="F947" s="185"/>
      <c r="G947" s="84"/>
      <c r="H947" s="84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69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</row>
    <row r="948" spans="1:51" ht="12.75">
      <c r="A948" s="309"/>
      <c r="B948" s="234"/>
      <c r="C948" s="223"/>
      <c r="D948" s="191"/>
      <c r="E948" s="131"/>
      <c r="F948" s="185"/>
      <c r="G948" s="84"/>
      <c r="H948" s="84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69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</row>
    <row r="949" spans="1:51" ht="12.75">
      <c r="A949" s="309"/>
      <c r="B949" s="234"/>
      <c r="C949" s="223"/>
      <c r="D949" s="191"/>
      <c r="E949" s="131"/>
      <c r="F949" s="185"/>
      <c r="G949" s="84"/>
      <c r="H949" s="84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69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</row>
    <row r="950" spans="1:51" ht="12.75">
      <c r="A950" s="309"/>
      <c r="B950" s="234"/>
      <c r="C950" s="223"/>
      <c r="D950" s="191"/>
      <c r="E950" s="131"/>
      <c r="F950" s="185"/>
      <c r="G950" s="84"/>
      <c r="H950" s="84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69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</row>
    <row r="951" spans="1:51" ht="12.75">
      <c r="A951" s="309"/>
      <c r="B951" s="234"/>
      <c r="C951" s="223"/>
      <c r="D951" s="191"/>
      <c r="E951" s="131"/>
      <c r="F951" s="185"/>
      <c r="G951" s="84"/>
      <c r="H951" s="84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69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</row>
    <row r="952" spans="1:51" ht="12.75">
      <c r="A952" s="309"/>
      <c r="B952" s="234"/>
      <c r="C952" s="223"/>
      <c r="D952" s="191"/>
      <c r="E952" s="131"/>
      <c r="F952" s="185"/>
      <c r="G952" s="84"/>
      <c r="H952" s="84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69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</row>
    <row r="953" spans="1:51" ht="12.75">
      <c r="A953" s="309"/>
      <c r="B953" s="234"/>
      <c r="C953" s="223"/>
      <c r="D953" s="191"/>
      <c r="E953" s="131"/>
      <c r="F953" s="185"/>
      <c r="G953" s="84"/>
      <c r="H953" s="84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69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</row>
    <row r="954" spans="1:51" ht="12.75">
      <c r="A954" s="309"/>
      <c r="B954" s="234"/>
      <c r="C954" s="223"/>
      <c r="D954" s="191"/>
      <c r="E954" s="131"/>
      <c r="F954" s="185"/>
      <c r="G954" s="84"/>
      <c r="H954" s="84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69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</row>
    <row r="955" spans="1:51" ht="12.75">
      <c r="A955" s="309"/>
      <c r="B955" s="234"/>
      <c r="C955" s="223"/>
      <c r="D955" s="191"/>
      <c r="E955" s="131"/>
      <c r="F955" s="185"/>
      <c r="G955" s="84"/>
      <c r="H955" s="84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69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</row>
    <row r="956" spans="1:51" ht="12.75">
      <c r="A956" s="309"/>
      <c r="B956" s="234"/>
      <c r="C956" s="223"/>
      <c r="D956" s="191"/>
      <c r="E956" s="131"/>
      <c r="F956" s="185"/>
      <c r="G956" s="84"/>
      <c r="H956" s="84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69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</row>
    <row r="957" spans="1:51" ht="12.75">
      <c r="A957" s="309"/>
      <c r="B957" s="234"/>
      <c r="C957" s="223"/>
      <c r="D957" s="191"/>
      <c r="E957" s="131"/>
      <c r="F957" s="185"/>
      <c r="G957" s="84"/>
      <c r="H957" s="84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69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</row>
    <row r="958" spans="1:51" ht="12.75">
      <c r="A958" s="309"/>
      <c r="B958" s="234"/>
      <c r="C958" s="223"/>
      <c r="D958" s="191"/>
      <c r="E958" s="131"/>
      <c r="F958" s="185"/>
      <c r="G958" s="84"/>
      <c r="H958" s="84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69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</row>
    <row r="959" spans="1:51" ht="12.75">
      <c r="A959" s="309"/>
      <c r="B959" s="234"/>
      <c r="C959" s="223"/>
      <c r="D959" s="191"/>
      <c r="E959" s="131"/>
      <c r="F959" s="185"/>
      <c r="G959" s="84"/>
      <c r="H959" s="84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69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</row>
    <row r="960" spans="1:51" ht="12.75">
      <c r="A960" s="309"/>
      <c r="B960" s="234"/>
      <c r="C960" s="223"/>
      <c r="D960" s="191"/>
      <c r="E960" s="131"/>
      <c r="F960" s="185"/>
      <c r="G960" s="84"/>
      <c r="H960" s="84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69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</row>
    <row r="961" spans="1:51" ht="12.75">
      <c r="A961" s="309"/>
      <c r="B961" s="234"/>
      <c r="C961" s="223"/>
      <c r="D961" s="191"/>
      <c r="E961" s="131"/>
      <c r="F961" s="185"/>
      <c r="G961" s="84"/>
      <c r="H961" s="84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69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</row>
    <row r="962" spans="1:51" ht="12.75">
      <c r="A962" s="309"/>
      <c r="B962" s="234"/>
      <c r="C962" s="223"/>
      <c r="D962" s="191"/>
      <c r="E962" s="131"/>
      <c r="F962" s="185"/>
      <c r="G962" s="84"/>
      <c r="H962" s="84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69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</row>
    <row r="963" spans="1:51" ht="12.75">
      <c r="A963" s="309"/>
      <c r="B963" s="234"/>
      <c r="C963" s="223"/>
      <c r="D963" s="191"/>
      <c r="E963" s="131"/>
      <c r="F963" s="185"/>
      <c r="G963" s="84"/>
      <c r="H963" s="84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69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</row>
    <row r="964" spans="1:51" ht="12.75">
      <c r="A964" s="309"/>
      <c r="B964" s="234"/>
      <c r="C964" s="223"/>
      <c r="D964" s="191"/>
      <c r="E964" s="131"/>
      <c r="F964" s="185"/>
      <c r="G964" s="84"/>
      <c r="H964" s="84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69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</row>
    <row r="965" spans="1:51" ht="12.75">
      <c r="A965" s="309"/>
      <c r="B965" s="234"/>
      <c r="C965" s="223"/>
      <c r="D965" s="191"/>
      <c r="E965" s="131"/>
      <c r="F965" s="185"/>
      <c r="G965" s="84"/>
      <c r="H965" s="84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69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</row>
    <row r="966" spans="1:51" ht="12.75">
      <c r="A966" s="309"/>
      <c r="B966" s="234"/>
      <c r="C966" s="223"/>
      <c r="D966" s="191"/>
      <c r="E966" s="131"/>
      <c r="F966" s="185"/>
      <c r="G966" s="84"/>
      <c r="H966" s="84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69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</row>
    <row r="967" spans="1:51" ht="12.75">
      <c r="A967" s="309"/>
      <c r="B967" s="234"/>
      <c r="C967" s="223"/>
      <c r="D967" s="191"/>
      <c r="E967" s="131"/>
      <c r="F967" s="185"/>
      <c r="G967" s="84"/>
      <c r="H967" s="84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69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</row>
    <row r="968" spans="1:51" ht="12.75">
      <c r="A968" s="309"/>
      <c r="B968" s="234"/>
      <c r="C968" s="223"/>
      <c r="D968" s="191"/>
      <c r="E968" s="131"/>
      <c r="F968" s="185"/>
      <c r="G968" s="84"/>
      <c r="H968" s="84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69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</row>
    <row r="969" spans="1:51" ht="12.75">
      <c r="A969" s="309"/>
      <c r="B969" s="234"/>
      <c r="C969" s="223"/>
      <c r="D969" s="191"/>
      <c r="E969" s="131"/>
      <c r="F969" s="185"/>
      <c r="G969" s="84"/>
      <c r="H969" s="84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69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</row>
    <row r="970" spans="1:51" ht="12.75">
      <c r="A970" s="309"/>
      <c r="B970" s="234"/>
      <c r="C970" s="223"/>
      <c r="D970" s="191"/>
      <c r="E970" s="131"/>
      <c r="F970" s="185"/>
      <c r="G970" s="84"/>
      <c r="H970" s="84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69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</row>
    <row r="971" spans="1:51" ht="12.75">
      <c r="A971" s="309"/>
      <c r="B971" s="234"/>
      <c r="C971" s="223"/>
      <c r="D971" s="191"/>
      <c r="E971" s="131"/>
      <c r="F971" s="185"/>
      <c r="G971" s="84"/>
      <c r="H971" s="84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69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</row>
    <row r="972" spans="1:51" ht="12.75">
      <c r="A972" s="309"/>
      <c r="B972" s="234"/>
      <c r="C972" s="223"/>
      <c r="D972" s="191"/>
      <c r="E972" s="131"/>
      <c r="F972" s="185"/>
      <c r="G972" s="84"/>
      <c r="H972" s="84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69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</row>
    <row r="973" spans="1:51" ht="12.75">
      <c r="A973" s="309"/>
      <c r="B973" s="234"/>
      <c r="C973" s="223"/>
      <c r="D973" s="191"/>
      <c r="E973" s="131"/>
      <c r="F973" s="185"/>
      <c r="G973" s="84"/>
      <c r="H973" s="84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69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</row>
    <row r="974" spans="1:51" ht="12.75">
      <c r="A974" s="309"/>
      <c r="B974" s="234"/>
      <c r="C974" s="223"/>
      <c r="D974" s="191"/>
      <c r="E974" s="131"/>
      <c r="F974" s="185"/>
      <c r="G974" s="84"/>
      <c r="H974" s="84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69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</row>
    <row r="975" spans="1:51" ht="12.75">
      <c r="A975" s="309"/>
      <c r="B975" s="234"/>
      <c r="C975" s="223"/>
      <c r="D975" s="191"/>
      <c r="E975" s="131"/>
      <c r="F975" s="185"/>
      <c r="G975" s="84"/>
      <c r="H975" s="84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69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</row>
    <row r="976" spans="1:51" ht="12.75">
      <c r="A976" s="309"/>
      <c r="B976" s="234"/>
      <c r="C976" s="223"/>
      <c r="D976" s="191"/>
      <c r="E976" s="131"/>
      <c r="F976" s="185"/>
      <c r="G976" s="84"/>
      <c r="H976" s="84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69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</row>
    <row r="977" spans="1:51" ht="12.75">
      <c r="A977" s="309"/>
      <c r="B977" s="234"/>
      <c r="C977" s="223"/>
      <c r="D977" s="191"/>
      <c r="E977" s="131"/>
      <c r="F977" s="185"/>
      <c r="G977" s="84"/>
      <c r="H977" s="84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69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</row>
    <row r="978" spans="1:51" ht="12.75">
      <c r="A978" s="309"/>
      <c r="B978" s="234"/>
      <c r="C978" s="223"/>
      <c r="D978" s="191"/>
      <c r="E978" s="131"/>
      <c r="F978" s="185"/>
      <c r="G978" s="84"/>
      <c r="H978" s="84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69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</row>
    <row r="979" spans="1:51" ht="12.75">
      <c r="A979" s="309"/>
      <c r="B979" s="234"/>
      <c r="C979" s="223"/>
      <c r="D979" s="191"/>
      <c r="E979" s="131"/>
      <c r="F979" s="185"/>
      <c r="G979" s="84"/>
      <c r="H979" s="84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69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</row>
    <row r="980" spans="1:51" ht="12.75">
      <c r="A980" s="309"/>
      <c r="B980" s="234"/>
      <c r="C980" s="223"/>
      <c r="D980" s="191"/>
      <c r="E980" s="131"/>
      <c r="F980" s="185"/>
      <c r="G980" s="84"/>
      <c r="H980" s="84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69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</row>
    <row r="981" spans="1:51" ht="12.75">
      <c r="A981" s="309"/>
      <c r="B981" s="234"/>
      <c r="C981" s="223"/>
      <c r="D981" s="191"/>
      <c r="E981" s="131"/>
      <c r="F981" s="185"/>
      <c r="G981" s="84"/>
      <c r="H981" s="84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69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</row>
    <row r="982" spans="1:51" ht="12.75">
      <c r="A982" s="309"/>
      <c r="B982" s="234"/>
      <c r="C982" s="223"/>
      <c r="D982" s="191"/>
      <c r="E982" s="131"/>
      <c r="F982" s="185"/>
      <c r="G982" s="84"/>
      <c r="H982" s="84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69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</row>
    <row r="983" spans="1:51" ht="12.75">
      <c r="A983" s="309"/>
      <c r="B983" s="234"/>
      <c r="C983" s="223"/>
      <c r="D983" s="191"/>
      <c r="E983" s="131"/>
      <c r="F983" s="185"/>
      <c r="G983" s="84"/>
      <c r="H983" s="84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69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</row>
    <row r="984" spans="1:51" ht="12.75">
      <c r="A984" s="309"/>
      <c r="B984" s="234"/>
      <c r="C984" s="223"/>
      <c r="D984" s="191"/>
      <c r="E984" s="131"/>
      <c r="F984" s="185"/>
      <c r="G984" s="84"/>
      <c r="H984" s="84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69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</row>
    <row r="985" spans="1:51" ht="12.75">
      <c r="A985" s="309"/>
      <c r="B985" s="234"/>
      <c r="C985" s="223"/>
      <c r="D985" s="191"/>
      <c r="E985" s="131"/>
      <c r="F985" s="185"/>
      <c r="G985" s="84"/>
      <c r="H985" s="84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69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</row>
    <row r="986" spans="1:51" ht="12.75">
      <c r="A986" s="309"/>
      <c r="B986" s="234"/>
      <c r="C986" s="223"/>
      <c r="D986" s="191"/>
      <c r="E986" s="131"/>
      <c r="F986" s="185"/>
      <c r="G986" s="84"/>
      <c r="H986" s="84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69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</row>
    <row r="987" spans="1:51" ht="12.75">
      <c r="A987" s="309"/>
      <c r="B987" s="234"/>
      <c r="C987" s="223"/>
      <c r="D987" s="191"/>
      <c r="E987" s="131"/>
      <c r="F987" s="185"/>
      <c r="G987" s="84"/>
      <c r="H987" s="84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69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</row>
    <row r="988" spans="1:51" ht="12.75">
      <c r="A988" s="309"/>
      <c r="B988" s="234"/>
      <c r="C988" s="223"/>
      <c r="D988" s="191"/>
      <c r="E988" s="131"/>
      <c r="F988" s="185"/>
      <c r="G988" s="84"/>
      <c r="H988" s="84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69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</row>
    <row r="989" spans="1:51" ht="12.75">
      <c r="A989" s="309"/>
      <c r="B989" s="234"/>
      <c r="C989" s="223"/>
      <c r="D989" s="191"/>
      <c r="E989" s="131"/>
      <c r="F989" s="185"/>
      <c r="G989" s="84"/>
      <c r="H989" s="84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69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</row>
    <row r="990" spans="1:51" ht="12.75">
      <c r="A990" s="309"/>
      <c r="B990" s="234"/>
      <c r="C990" s="223"/>
      <c r="D990" s="191"/>
      <c r="E990" s="131"/>
      <c r="F990" s="185"/>
      <c r="G990" s="84"/>
      <c r="H990" s="84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69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</row>
    <row r="991" spans="1:51" ht="12.75">
      <c r="A991" s="309"/>
      <c r="B991" s="234"/>
      <c r="C991" s="223"/>
      <c r="D991" s="191"/>
      <c r="E991" s="131"/>
      <c r="F991" s="185"/>
      <c r="G991" s="84"/>
      <c r="H991" s="84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69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</row>
    <row r="992" spans="1:51" ht="12.75">
      <c r="A992" s="309"/>
      <c r="B992" s="234"/>
      <c r="C992" s="223"/>
      <c r="D992" s="191"/>
      <c r="E992" s="131"/>
      <c r="F992" s="185"/>
      <c r="G992" s="84"/>
      <c r="H992" s="84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69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</row>
    <row r="993" spans="1:51" ht="12.75">
      <c r="A993" s="309"/>
      <c r="B993" s="234"/>
      <c r="C993" s="223"/>
      <c r="D993" s="191"/>
      <c r="E993" s="131"/>
      <c r="F993" s="185"/>
      <c r="G993" s="84"/>
      <c r="H993" s="84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69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</row>
    <row r="994" spans="1:51" ht="12.75">
      <c r="A994" s="309"/>
      <c r="B994" s="234"/>
      <c r="C994" s="223"/>
      <c r="D994" s="191"/>
      <c r="E994" s="131"/>
      <c r="F994" s="185"/>
      <c r="G994" s="84"/>
      <c r="H994" s="84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69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</row>
    <row r="995" spans="1:51" ht="12.75">
      <c r="A995" s="309"/>
      <c r="B995" s="234"/>
      <c r="C995" s="223"/>
      <c r="D995" s="191"/>
      <c r="E995" s="131"/>
      <c r="F995" s="185"/>
      <c r="G995" s="84"/>
      <c r="H995" s="84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69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</row>
    <row r="996" spans="1:51" ht="12.75">
      <c r="A996" s="309"/>
      <c r="B996" s="234"/>
      <c r="C996" s="223"/>
      <c r="D996" s="191"/>
      <c r="E996" s="131"/>
      <c r="F996" s="185"/>
      <c r="G996" s="84"/>
      <c r="H996" s="84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69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</row>
    <row r="997" spans="1:51" ht="12.75">
      <c r="A997" s="309"/>
      <c r="B997" s="234"/>
      <c r="C997" s="223"/>
      <c r="D997" s="191"/>
      <c r="E997" s="131"/>
      <c r="F997" s="185"/>
      <c r="G997" s="84"/>
      <c r="H997" s="84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69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</row>
    <row r="998" spans="1:51" ht="12.75">
      <c r="A998" s="309"/>
      <c r="B998" s="234"/>
      <c r="C998" s="223"/>
      <c r="D998" s="191"/>
      <c r="E998" s="131"/>
      <c r="F998" s="185"/>
      <c r="G998" s="84"/>
      <c r="H998" s="84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69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</row>
    <row r="999" spans="1:51" ht="12.75">
      <c r="A999" s="309"/>
      <c r="B999" s="234"/>
      <c r="C999" s="223"/>
      <c r="D999" s="191"/>
      <c r="E999" s="131"/>
      <c r="F999" s="185"/>
      <c r="G999" s="84"/>
      <c r="H999" s="84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69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</row>
    <row r="1000" spans="1:51" ht="12.75">
      <c r="A1000" s="309"/>
      <c r="B1000" s="234"/>
      <c r="C1000" s="223"/>
      <c r="D1000" s="191"/>
      <c r="E1000" s="131"/>
      <c r="F1000" s="185"/>
      <c r="G1000" s="84"/>
      <c r="H1000" s="84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69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</row>
    <row r="1001" spans="1:51" ht="12.75">
      <c r="A1001" s="309"/>
      <c r="B1001" s="234"/>
      <c r="C1001" s="223"/>
      <c r="D1001" s="191"/>
      <c r="E1001" s="131"/>
      <c r="F1001" s="185"/>
      <c r="G1001" s="84"/>
      <c r="H1001" s="84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69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2"/>
      <c r="AV1001" s="62"/>
      <c r="AW1001" s="62"/>
      <c r="AX1001" s="62"/>
      <c r="AY1001" s="62"/>
    </row>
    <row r="1002" spans="1:51" ht="12.75">
      <c r="A1002" s="309"/>
      <c r="B1002" s="234"/>
      <c r="C1002" s="223"/>
      <c r="D1002" s="191"/>
      <c r="E1002" s="131"/>
      <c r="F1002" s="185"/>
      <c r="G1002" s="84"/>
      <c r="H1002" s="84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69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</row>
    <row r="1003" spans="1:51" ht="12.75">
      <c r="A1003" s="309"/>
      <c r="B1003" s="234"/>
      <c r="C1003" s="223"/>
      <c r="D1003" s="191"/>
      <c r="E1003" s="131"/>
      <c r="F1003" s="185"/>
      <c r="G1003" s="84"/>
      <c r="H1003" s="84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69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</row>
    <row r="1004" spans="1:51" ht="12.75">
      <c r="A1004" s="309"/>
      <c r="B1004" s="234"/>
      <c r="C1004" s="223"/>
      <c r="D1004" s="191"/>
      <c r="E1004" s="131"/>
      <c r="F1004" s="185"/>
      <c r="G1004" s="84"/>
      <c r="H1004" s="84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69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</row>
    <row r="1005" spans="1:51" ht="12.75">
      <c r="A1005" s="309"/>
      <c r="B1005" s="234"/>
      <c r="C1005" s="223"/>
      <c r="D1005" s="191"/>
      <c r="E1005" s="131"/>
      <c r="F1005" s="185"/>
      <c r="G1005" s="84"/>
      <c r="H1005" s="84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69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</row>
    <row r="1006" spans="1:51" ht="12.75">
      <c r="A1006" s="309"/>
      <c r="B1006" s="234"/>
      <c r="C1006" s="223"/>
      <c r="D1006" s="191"/>
      <c r="E1006" s="131"/>
      <c r="F1006" s="185"/>
      <c r="G1006" s="84"/>
      <c r="H1006" s="84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69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</row>
    <row r="1007" spans="1:51" ht="12.75">
      <c r="A1007" s="309"/>
      <c r="B1007" s="234"/>
      <c r="C1007" s="223"/>
      <c r="D1007" s="191"/>
      <c r="E1007" s="131"/>
      <c r="F1007" s="185"/>
      <c r="G1007" s="84"/>
      <c r="H1007" s="84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69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</row>
    <row r="1008" spans="1:51" ht="12.75">
      <c r="A1008" s="309"/>
      <c r="B1008" s="234"/>
      <c r="C1008" s="223"/>
      <c r="D1008" s="191"/>
      <c r="E1008" s="131"/>
      <c r="F1008" s="185"/>
      <c r="G1008" s="84"/>
      <c r="H1008" s="84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69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</row>
    <row r="1009" spans="1:51" ht="12.75">
      <c r="A1009" s="309"/>
      <c r="B1009" s="234"/>
      <c r="C1009" s="223"/>
      <c r="D1009" s="191"/>
      <c r="E1009" s="131"/>
      <c r="F1009" s="185"/>
      <c r="G1009" s="84"/>
      <c r="H1009" s="84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69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</row>
    <row r="1010" spans="1:51" ht="12.75">
      <c r="A1010" s="309"/>
      <c r="B1010" s="234"/>
      <c r="C1010" s="223"/>
      <c r="D1010" s="191"/>
      <c r="E1010" s="131"/>
      <c r="F1010" s="185"/>
      <c r="G1010" s="84"/>
      <c r="H1010" s="84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69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</row>
    <row r="1011" spans="1:51" ht="12.75">
      <c r="A1011" s="309"/>
      <c r="B1011" s="234"/>
      <c r="C1011" s="223"/>
      <c r="D1011" s="191"/>
      <c r="E1011" s="131"/>
      <c r="F1011" s="185"/>
      <c r="G1011" s="84"/>
      <c r="H1011" s="84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69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2"/>
      <c r="AV1011" s="62"/>
      <c r="AW1011" s="62"/>
      <c r="AX1011" s="62"/>
      <c r="AY1011" s="62"/>
    </row>
    <row r="1012" spans="1:51" ht="12.75">
      <c r="A1012" s="309"/>
      <c r="B1012" s="234"/>
      <c r="C1012" s="223"/>
      <c r="D1012" s="191"/>
      <c r="E1012" s="131"/>
      <c r="F1012" s="185"/>
      <c r="G1012" s="84"/>
      <c r="H1012" s="84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69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2"/>
      <c r="AV1012" s="62"/>
      <c r="AW1012" s="62"/>
      <c r="AX1012" s="62"/>
      <c r="AY1012" s="62"/>
    </row>
    <row r="1013" spans="1:51" ht="12.75">
      <c r="A1013" s="309"/>
      <c r="B1013" s="234"/>
      <c r="C1013" s="223"/>
      <c r="D1013" s="191"/>
      <c r="E1013" s="131"/>
      <c r="F1013" s="185"/>
      <c r="G1013" s="84"/>
      <c r="H1013" s="84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69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2"/>
      <c r="AV1013" s="62"/>
      <c r="AW1013" s="62"/>
      <c r="AX1013" s="62"/>
      <c r="AY1013" s="62"/>
    </row>
    <row r="1014" spans="1:51" ht="12.75">
      <c r="A1014" s="309"/>
      <c r="B1014" s="234"/>
      <c r="C1014" s="223"/>
      <c r="D1014" s="191"/>
      <c r="E1014" s="131"/>
      <c r="F1014" s="185"/>
      <c r="G1014" s="84"/>
      <c r="H1014" s="84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69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2"/>
      <c r="AV1014" s="62"/>
      <c r="AW1014" s="62"/>
      <c r="AX1014" s="62"/>
      <c r="AY1014" s="62"/>
    </row>
    <row r="1015" spans="1:51" ht="12.75">
      <c r="A1015" s="309"/>
      <c r="B1015" s="234"/>
      <c r="C1015" s="223"/>
      <c r="D1015" s="191"/>
      <c r="E1015" s="131"/>
      <c r="F1015" s="185"/>
      <c r="G1015" s="84"/>
      <c r="H1015" s="84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69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2"/>
      <c r="AV1015" s="62"/>
      <c r="AW1015" s="62"/>
      <c r="AX1015" s="62"/>
      <c r="AY1015" s="62"/>
    </row>
    <row r="1016" spans="1:51" ht="12.75">
      <c r="A1016" s="309"/>
      <c r="B1016" s="234"/>
      <c r="C1016" s="223"/>
      <c r="D1016" s="191"/>
      <c r="E1016" s="131"/>
      <c r="F1016" s="185"/>
      <c r="G1016" s="84"/>
      <c r="H1016" s="84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69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2"/>
      <c r="AV1016" s="62"/>
      <c r="AW1016" s="62"/>
      <c r="AX1016" s="62"/>
      <c r="AY1016" s="62"/>
    </row>
    <row r="1017" spans="1:51" ht="12.75">
      <c r="A1017" s="309"/>
      <c r="B1017" s="234"/>
      <c r="C1017" s="223"/>
      <c r="D1017" s="191"/>
      <c r="E1017" s="131"/>
      <c r="F1017" s="185"/>
      <c r="G1017" s="84"/>
      <c r="H1017" s="84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69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62"/>
      <c r="AF1017" s="62"/>
      <c r="AG1017" s="62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62"/>
      <c r="AT1017" s="62"/>
      <c r="AU1017" s="62"/>
      <c r="AV1017" s="62"/>
      <c r="AW1017" s="62"/>
      <c r="AX1017" s="62"/>
      <c r="AY1017" s="62"/>
    </row>
    <row r="1018" spans="1:51" ht="12.75">
      <c r="A1018" s="309"/>
      <c r="B1018" s="234"/>
      <c r="C1018" s="223"/>
      <c r="D1018" s="191"/>
      <c r="E1018" s="131"/>
      <c r="F1018" s="185"/>
      <c r="G1018" s="84"/>
      <c r="H1018" s="84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69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2"/>
      <c r="AV1018" s="62"/>
      <c r="AW1018" s="62"/>
      <c r="AX1018" s="62"/>
      <c r="AY1018" s="62"/>
    </row>
    <row r="1019" spans="1:51" ht="12.75">
      <c r="A1019" s="309"/>
      <c r="B1019" s="234"/>
      <c r="C1019" s="223"/>
      <c r="D1019" s="191"/>
      <c r="E1019" s="131"/>
      <c r="F1019" s="185"/>
      <c r="G1019" s="84"/>
      <c r="H1019" s="84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69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2"/>
      <c r="AV1019" s="62"/>
      <c r="AW1019" s="62"/>
      <c r="AX1019" s="62"/>
      <c r="AY1019" s="62"/>
    </row>
    <row r="1020" spans="1:51" ht="12.75">
      <c r="A1020" s="309"/>
      <c r="B1020" s="234"/>
      <c r="C1020" s="223"/>
      <c r="D1020" s="191"/>
      <c r="E1020" s="131"/>
      <c r="F1020" s="185"/>
      <c r="G1020" s="84"/>
      <c r="H1020" s="84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69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2"/>
      <c r="AV1020" s="62"/>
      <c r="AW1020" s="62"/>
      <c r="AX1020" s="62"/>
      <c r="AY1020" s="62"/>
    </row>
    <row r="1021" spans="1:51" ht="12.75">
      <c r="A1021" s="309"/>
      <c r="B1021" s="234"/>
      <c r="C1021" s="223"/>
      <c r="D1021" s="191"/>
      <c r="E1021" s="131"/>
      <c r="F1021" s="185"/>
      <c r="G1021" s="84"/>
      <c r="H1021" s="84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69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2"/>
      <c r="AV1021" s="62"/>
      <c r="AW1021" s="62"/>
      <c r="AX1021" s="62"/>
      <c r="AY1021" s="62"/>
    </row>
    <row r="1022" spans="1:51" ht="12.75">
      <c r="A1022" s="309"/>
      <c r="B1022" s="234"/>
      <c r="C1022" s="223"/>
      <c r="D1022" s="191"/>
      <c r="E1022" s="131"/>
      <c r="F1022" s="185"/>
      <c r="G1022" s="84"/>
      <c r="H1022" s="84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69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2"/>
      <c r="AV1022" s="62"/>
      <c r="AW1022" s="62"/>
      <c r="AX1022" s="62"/>
      <c r="AY1022" s="62"/>
    </row>
    <row r="1023" spans="1:51" ht="12.75">
      <c r="A1023" s="309"/>
      <c r="B1023" s="234"/>
      <c r="C1023" s="223"/>
      <c r="D1023" s="191"/>
      <c r="E1023" s="131"/>
      <c r="F1023" s="185"/>
      <c r="G1023" s="84"/>
      <c r="H1023" s="84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69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2"/>
      <c r="AV1023" s="62"/>
      <c r="AW1023" s="62"/>
      <c r="AX1023" s="62"/>
      <c r="AY1023" s="62"/>
    </row>
    <row r="1024" spans="1:51" ht="12.75">
      <c r="A1024" s="309"/>
      <c r="B1024" s="234"/>
      <c r="C1024" s="223"/>
      <c r="D1024" s="191"/>
      <c r="E1024" s="131"/>
      <c r="F1024" s="185"/>
      <c r="G1024" s="84"/>
      <c r="H1024" s="84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69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2"/>
      <c r="AV1024" s="62"/>
      <c r="AW1024" s="62"/>
      <c r="AX1024" s="62"/>
      <c r="AY1024" s="62"/>
    </row>
    <row r="1025" spans="1:51" ht="12.75">
      <c r="A1025" s="309"/>
      <c r="B1025" s="234"/>
      <c r="C1025" s="223"/>
      <c r="D1025" s="191"/>
      <c r="E1025" s="131"/>
      <c r="F1025" s="185"/>
      <c r="G1025" s="84"/>
      <c r="H1025" s="84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69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</row>
    <row r="1026" spans="1:51" ht="12.75">
      <c r="A1026" s="309"/>
      <c r="B1026" s="234"/>
      <c r="C1026" s="223"/>
      <c r="D1026" s="191"/>
      <c r="E1026" s="131"/>
      <c r="F1026" s="185"/>
      <c r="G1026" s="84"/>
      <c r="H1026" s="84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69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</row>
    <row r="1027" spans="1:51" ht="12.75">
      <c r="A1027" s="309"/>
      <c r="B1027" s="234"/>
      <c r="C1027" s="223"/>
      <c r="D1027" s="191"/>
      <c r="E1027" s="131"/>
      <c r="F1027" s="185"/>
      <c r="G1027" s="84"/>
      <c r="H1027" s="84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69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2"/>
      <c r="AV1027" s="62"/>
      <c r="AW1027" s="62"/>
      <c r="AX1027" s="62"/>
      <c r="AY1027" s="62"/>
    </row>
    <row r="1028" spans="1:51" ht="12.75">
      <c r="A1028" s="309"/>
      <c r="B1028" s="234"/>
      <c r="C1028" s="223"/>
      <c r="D1028" s="191"/>
      <c r="E1028" s="131"/>
      <c r="F1028" s="185"/>
      <c r="G1028" s="84"/>
      <c r="H1028" s="84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69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2"/>
      <c r="AV1028" s="62"/>
      <c r="AW1028" s="62"/>
      <c r="AX1028" s="62"/>
      <c r="AY1028" s="62"/>
    </row>
    <row r="1029" spans="1:51" ht="12.75">
      <c r="A1029" s="309"/>
      <c r="B1029" s="234"/>
      <c r="C1029" s="223"/>
      <c r="D1029" s="191"/>
      <c r="E1029" s="131"/>
      <c r="F1029" s="185"/>
      <c r="G1029" s="84"/>
      <c r="H1029" s="84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69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</row>
    <row r="1030" spans="1:51" ht="12.75">
      <c r="A1030" s="309"/>
      <c r="B1030" s="234"/>
      <c r="C1030" s="223"/>
      <c r="D1030" s="191"/>
      <c r="E1030" s="131"/>
      <c r="F1030" s="185"/>
      <c r="G1030" s="84"/>
      <c r="H1030" s="84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69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</row>
    <row r="1031" spans="1:51" ht="12.75">
      <c r="A1031" s="309"/>
      <c r="B1031" s="234"/>
      <c r="C1031" s="223"/>
      <c r="D1031" s="191"/>
      <c r="E1031" s="131"/>
      <c r="F1031" s="185"/>
      <c r="G1031" s="84"/>
      <c r="H1031" s="84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69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</row>
    <row r="1032" spans="1:51" ht="12.75">
      <c r="A1032" s="309"/>
      <c r="B1032" s="234"/>
      <c r="C1032" s="223"/>
      <c r="D1032" s="191"/>
      <c r="E1032" s="131"/>
      <c r="F1032" s="185"/>
      <c r="G1032" s="84"/>
      <c r="H1032" s="84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69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2"/>
      <c r="AV1032" s="62"/>
      <c r="AW1032" s="62"/>
      <c r="AX1032" s="62"/>
      <c r="AY1032" s="62"/>
    </row>
    <row r="1033" spans="1:51" ht="12.75">
      <c r="A1033" s="309"/>
      <c r="B1033" s="234"/>
      <c r="C1033" s="223"/>
      <c r="D1033" s="191"/>
      <c r="E1033" s="131"/>
      <c r="F1033" s="185"/>
      <c r="G1033" s="84"/>
      <c r="H1033" s="84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69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</row>
    <row r="1034" spans="1:51" ht="12.75">
      <c r="A1034" s="309"/>
      <c r="B1034" s="234"/>
      <c r="C1034" s="223"/>
      <c r="D1034" s="191"/>
      <c r="E1034" s="131"/>
      <c r="F1034" s="185"/>
      <c r="G1034" s="84"/>
      <c r="H1034" s="84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69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2"/>
      <c r="AV1034" s="62"/>
      <c r="AW1034" s="62"/>
      <c r="AX1034" s="62"/>
      <c r="AY1034" s="62"/>
    </row>
    <row r="1035" spans="1:51" ht="12.75">
      <c r="A1035" s="309"/>
      <c r="B1035" s="234"/>
      <c r="C1035" s="223"/>
      <c r="D1035" s="191"/>
      <c r="E1035" s="131"/>
      <c r="F1035" s="185"/>
      <c r="G1035" s="84"/>
      <c r="H1035" s="84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69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</row>
    <row r="1036" spans="1:51" ht="12.75">
      <c r="A1036" s="309"/>
      <c r="B1036" s="234"/>
      <c r="C1036" s="223"/>
      <c r="D1036" s="191"/>
      <c r="E1036" s="131"/>
      <c r="F1036" s="185"/>
      <c r="G1036" s="84"/>
      <c r="H1036" s="84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69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</row>
    <row r="1037" spans="1:51" ht="12.75">
      <c r="A1037" s="309"/>
      <c r="B1037" s="234"/>
      <c r="C1037" s="223"/>
      <c r="D1037" s="191"/>
      <c r="E1037" s="131"/>
      <c r="F1037" s="185"/>
      <c r="G1037" s="84"/>
      <c r="H1037" s="84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69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</row>
    <row r="1038" spans="1:51" ht="12.75">
      <c r="A1038" s="309"/>
      <c r="B1038" s="234"/>
      <c r="C1038" s="223"/>
      <c r="D1038" s="191"/>
      <c r="E1038" s="131"/>
      <c r="F1038" s="185"/>
      <c r="G1038" s="84"/>
      <c r="H1038" s="84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69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</row>
    <row r="1039" spans="1:51" ht="12.75">
      <c r="A1039" s="309"/>
      <c r="B1039" s="234"/>
      <c r="C1039" s="223"/>
      <c r="D1039" s="191"/>
      <c r="E1039" s="131"/>
      <c r="F1039" s="185"/>
      <c r="G1039" s="84"/>
      <c r="H1039" s="84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69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</row>
    <row r="1040" spans="1:51" ht="12.75">
      <c r="A1040" s="309"/>
      <c r="B1040" s="234"/>
      <c r="C1040" s="223"/>
      <c r="D1040" s="191"/>
      <c r="E1040" s="131"/>
      <c r="F1040" s="185"/>
      <c r="G1040" s="84"/>
      <c r="H1040" s="84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69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</row>
    <row r="1041" spans="1:51" ht="12.75">
      <c r="A1041" s="309"/>
      <c r="B1041" s="234"/>
      <c r="C1041" s="223"/>
      <c r="D1041" s="191"/>
      <c r="E1041" s="131"/>
      <c r="F1041" s="185"/>
      <c r="G1041" s="84"/>
      <c r="H1041" s="84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69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</row>
    <row r="1042" spans="1:51" ht="12.75">
      <c r="A1042" s="309"/>
      <c r="B1042" s="234"/>
      <c r="C1042" s="223"/>
      <c r="D1042" s="191"/>
      <c r="E1042" s="131"/>
      <c r="F1042" s="185"/>
      <c r="G1042" s="84"/>
      <c r="H1042" s="84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69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</row>
    <row r="1043" spans="1:51" ht="12.75">
      <c r="A1043" s="309"/>
      <c r="B1043" s="234"/>
      <c r="C1043" s="223"/>
      <c r="D1043" s="191"/>
      <c r="E1043" s="131"/>
      <c r="F1043" s="185"/>
      <c r="G1043" s="84"/>
      <c r="H1043" s="84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69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2"/>
      <c r="AV1043" s="62"/>
      <c r="AW1043" s="62"/>
      <c r="AX1043" s="62"/>
      <c r="AY1043" s="62"/>
    </row>
    <row r="1044" spans="1:51" ht="12.75">
      <c r="A1044" s="309"/>
      <c r="B1044" s="234"/>
      <c r="C1044" s="223"/>
      <c r="D1044" s="191"/>
      <c r="E1044" s="131"/>
      <c r="F1044" s="185"/>
      <c r="G1044" s="84"/>
      <c r="H1044" s="84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69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2"/>
      <c r="AV1044" s="62"/>
      <c r="AW1044" s="62"/>
      <c r="AX1044" s="62"/>
      <c r="AY1044" s="62"/>
    </row>
    <row r="1045" spans="1:51" ht="12.75">
      <c r="A1045" s="309"/>
      <c r="B1045" s="234"/>
      <c r="C1045" s="223"/>
      <c r="D1045" s="191"/>
      <c r="E1045" s="131"/>
      <c r="F1045" s="185"/>
      <c r="G1045" s="84"/>
      <c r="H1045" s="84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69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</row>
    <row r="1046" spans="1:51" ht="12.75">
      <c r="A1046" s="309"/>
      <c r="B1046" s="234"/>
      <c r="C1046" s="223"/>
      <c r="D1046" s="191"/>
      <c r="E1046" s="131"/>
      <c r="F1046" s="185"/>
      <c r="G1046" s="84"/>
      <c r="H1046" s="84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69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</row>
    <row r="1047" spans="1:51" ht="12.75">
      <c r="A1047" s="309"/>
      <c r="B1047" s="234"/>
      <c r="C1047" s="223"/>
      <c r="D1047" s="191"/>
      <c r="E1047" s="131"/>
      <c r="F1047" s="185"/>
      <c r="G1047" s="84"/>
      <c r="H1047" s="84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69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</row>
    <row r="1048" spans="1:51" ht="12.75">
      <c r="A1048" s="309"/>
      <c r="B1048" s="234"/>
      <c r="C1048" s="223"/>
      <c r="D1048" s="191"/>
      <c r="E1048" s="131"/>
      <c r="F1048" s="185"/>
      <c r="G1048" s="84"/>
      <c r="H1048" s="84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69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2"/>
      <c r="AV1048" s="62"/>
      <c r="AW1048" s="62"/>
      <c r="AX1048" s="62"/>
      <c r="AY1048" s="62"/>
    </row>
    <row r="1049" spans="1:51" ht="12.75">
      <c r="A1049" s="309"/>
      <c r="B1049" s="234"/>
      <c r="C1049" s="223"/>
      <c r="D1049" s="191"/>
      <c r="E1049" s="131"/>
      <c r="F1049" s="185"/>
      <c r="G1049" s="84"/>
      <c r="H1049" s="84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69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</row>
    <row r="1050" spans="1:51" ht="12.75">
      <c r="A1050" s="309"/>
      <c r="B1050" s="234"/>
      <c r="C1050" s="223"/>
      <c r="D1050" s="191"/>
      <c r="E1050" s="131"/>
      <c r="F1050" s="185"/>
      <c r="G1050" s="84"/>
      <c r="H1050" s="84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69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2"/>
      <c r="AV1050" s="62"/>
      <c r="AW1050" s="62"/>
      <c r="AX1050" s="62"/>
      <c r="AY1050" s="62"/>
    </row>
    <row r="1051" spans="1:51" ht="12.75">
      <c r="A1051" s="309"/>
      <c r="B1051" s="234"/>
      <c r="C1051" s="223"/>
      <c r="D1051" s="191"/>
      <c r="E1051" s="131"/>
      <c r="F1051" s="185"/>
      <c r="G1051" s="84"/>
      <c r="H1051" s="84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69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</row>
    <row r="1052" spans="1:51" ht="12.75">
      <c r="A1052" s="309"/>
      <c r="B1052" s="234"/>
      <c r="C1052" s="223"/>
      <c r="D1052" s="191"/>
      <c r="E1052" s="131"/>
      <c r="F1052" s="185"/>
      <c r="G1052" s="84"/>
      <c r="H1052" s="84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69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</row>
    <row r="1053" spans="1:51" ht="12.75">
      <c r="A1053" s="309"/>
      <c r="B1053" s="234"/>
      <c r="C1053" s="223"/>
      <c r="D1053" s="191"/>
      <c r="E1053" s="131"/>
      <c r="F1053" s="185"/>
      <c r="G1053" s="84"/>
      <c r="H1053" s="84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69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</row>
    <row r="1054" spans="1:51" ht="12.75">
      <c r="A1054" s="309"/>
      <c r="B1054" s="234"/>
      <c r="C1054" s="223"/>
      <c r="D1054" s="191"/>
      <c r="E1054" s="131"/>
      <c r="F1054" s="185"/>
      <c r="G1054" s="84"/>
      <c r="H1054" s="84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69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</row>
    <row r="1055" spans="1:51" ht="12.75">
      <c r="A1055" s="309"/>
      <c r="B1055" s="234"/>
      <c r="C1055" s="223"/>
      <c r="D1055" s="191"/>
      <c r="E1055" s="131"/>
      <c r="F1055" s="185"/>
      <c r="G1055" s="84"/>
      <c r="H1055" s="84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69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</row>
    <row r="1056" spans="1:51" ht="12.75">
      <c r="A1056" s="309"/>
      <c r="B1056" s="234"/>
      <c r="C1056" s="223"/>
      <c r="D1056" s="191"/>
      <c r="E1056" s="131"/>
      <c r="F1056" s="185"/>
      <c r="G1056" s="84"/>
      <c r="H1056" s="84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69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</row>
    <row r="1057" spans="1:51" ht="12.75">
      <c r="A1057" s="309"/>
      <c r="B1057" s="234"/>
      <c r="C1057" s="223"/>
      <c r="D1057" s="191"/>
      <c r="E1057" s="131"/>
      <c r="F1057" s="185"/>
      <c r="G1057" s="84"/>
      <c r="H1057" s="84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69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</row>
    <row r="1058" spans="1:51" ht="12.75">
      <c r="A1058" s="309"/>
      <c r="B1058" s="234"/>
      <c r="C1058" s="223"/>
      <c r="D1058" s="191"/>
      <c r="E1058" s="131"/>
      <c r="F1058" s="185"/>
      <c r="G1058" s="84"/>
      <c r="H1058" s="84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69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</row>
    <row r="1059" spans="1:51" ht="12.75">
      <c r="A1059" s="309"/>
      <c r="B1059" s="234"/>
      <c r="C1059" s="223"/>
      <c r="D1059" s="191"/>
      <c r="E1059" s="131"/>
      <c r="F1059" s="185"/>
      <c r="G1059" s="84"/>
      <c r="H1059" s="84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69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2"/>
      <c r="AV1059" s="62"/>
      <c r="AW1059" s="62"/>
      <c r="AX1059" s="62"/>
      <c r="AY1059" s="62"/>
    </row>
    <row r="1060" spans="1:51" ht="12.75">
      <c r="A1060" s="309"/>
      <c r="B1060" s="234"/>
      <c r="C1060" s="223"/>
      <c r="D1060" s="191"/>
      <c r="E1060" s="131"/>
      <c r="F1060" s="185"/>
      <c r="G1060" s="84"/>
      <c r="H1060" s="84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69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2"/>
      <c r="AV1060" s="62"/>
      <c r="AW1060" s="62"/>
      <c r="AX1060" s="62"/>
      <c r="AY1060" s="62"/>
    </row>
    <row r="1061" spans="1:51" ht="12.75">
      <c r="A1061" s="309"/>
      <c r="B1061" s="234"/>
      <c r="C1061" s="223"/>
      <c r="D1061" s="191"/>
      <c r="E1061" s="131"/>
      <c r="F1061" s="185"/>
      <c r="G1061" s="84"/>
      <c r="H1061" s="84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69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</row>
    <row r="1062" spans="1:51" ht="12.75">
      <c r="A1062" s="309"/>
      <c r="B1062" s="234"/>
      <c r="C1062" s="223"/>
      <c r="D1062" s="191"/>
      <c r="E1062" s="131"/>
      <c r="F1062" s="185"/>
      <c r="G1062" s="84"/>
      <c r="H1062" s="84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69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</row>
    <row r="1063" spans="1:51" ht="12.75">
      <c r="A1063" s="309"/>
      <c r="B1063" s="234"/>
      <c r="C1063" s="223"/>
      <c r="D1063" s="191"/>
      <c r="E1063" s="131"/>
      <c r="F1063" s="185"/>
      <c r="G1063" s="84"/>
      <c r="H1063" s="84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69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2"/>
      <c r="AV1063" s="62"/>
      <c r="AW1063" s="62"/>
      <c r="AX1063" s="62"/>
      <c r="AY1063" s="62"/>
    </row>
    <row r="1064" spans="1:51" ht="12.75">
      <c r="A1064" s="309"/>
      <c r="B1064" s="234"/>
      <c r="C1064" s="223"/>
      <c r="D1064" s="191"/>
      <c r="E1064" s="131"/>
      <c r="F1064" s="185"/>
      <c r="G1064" s="84"/>
      <c r="H1064" s="84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69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</row>
    <row r="1065" spans="1:51" ht="12.75">
      <c r="A1065" s="309"/>
      <c r="B1065" s="234"/>
      <c r="C1065" s="223"/>
      <c r="D1065" s="191"/>
      <c r="E1065" s="131"/>
      <c r="F1065" s="185"/>
      <c r="G1065" s="84"/>
      <c r="H1065" s="84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69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</row>
    <row r="1066" spans="1:51" ht="12.75">
      <c r="A1066" s="309"/>
      <c r="B1066" s="234"/>
      <c r="C1066" s="223"/>
      <c r="D1066" s="191"/>
      <c r="E1066" s="131"/>
      <c r="F1066" s="185"/>
      <c r="G1066" s="84"/>
      <c r="H1066" s="84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69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62"/>
      <c r="AF1066" s="62"/>
      <c r="AG1066" s="62"/>
      <c r="AH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2"/>
      <c r="AV1066" s="62"/>
      <c r="AW1066" s="62"/>
      <c r="AX1066" s="62"/>
      <c r="AY1066" s="62"/>
    </row>
    <row r="1067" spans="1:51" ht="12.75">
      <c r="A1067" s="309"/>
      <c r="B1067" s="234"/>
      <c r="C1067" s="223"/>
      <c r="D1067" s="191"/>
      <c r="E1067" s="131"/>
      <c r="F1067" s="185"/>
      <c r="G1067" s="84"/>
      <c r="H1067" s="84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69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62"/>
      <c r="AF1067" s="62"/>
      <c r="AG1067" s="62"/>
      <c r="AH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2"/>
      <c r="AV1067" s="62"/>
      <c r="AW1067" s="62"/>
      <c r="AX1067" s="62"/>
      <c r="AY1067" s="62"/>
    </row>
    <row r="1068" spans="1:51" ht="12.75">
      <c r="A1068" s="309"/>
      <c r="B1068" s="234"/>
      <c r="C1068" s="223"/>
      <c r="D1068" s="191"/>
      <c r="E1068" s="131"/>
      <c r="F1068" s="185"/>
      <c r="G1068" s="84"/>
      <c r="H1068" s="84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69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</row>
    <row r="1069" spans="1:51" ht="12.75">
      <c r="A1069" s="309"/>
      <c r="B1069" s="234"/>
      <c r="C1069" s="223"/>
      <c r="D1069" s="191"/>
      <c r="E1069" s="131"/>
      <c r="F1069" s="185"/>
      <c r="G1069" s="84"/>
      <c r="H1069" s="84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69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</row>
    <row r="1070" spans="1:51" ht="12.75">
      <c r="A1070" s="309"/>
      <c r="B1070" s="234"/>
      <c r="C1070" s="223"/>
      <c r="D1070" s="191"/>
      <c r="E1070" s="131"/>
      <c r="F1070" s="185"/>
      <c r="G1070" s="84"/>
      <c r="H1070" s="84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69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62"/>
      <c r="AF1070" s="62"/>
      <c r="AG1070" s="62"/>
      <c r="AH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2"/>
      <c r="AV1070" s="62"/>
      <c r="AW1070" s="62"/>
      <c r="AX1070" s="62"/>
      <c r="AY1070" s="62"/>
    </row>
    <row r="1071" spans="1:51" ht="12.75">
      <c r="A1071" s="309"/>
      <c r="B1071" s="234"/>
      <c r="C1071" s="223"/>
      <c r="D1071" s="191"/>
      <c r="E1071" s="131"/>
      <c r="F1071" s="185"/>
      <c r="G1071" s="84"/>
      <c r="H1071" s="84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69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62"/>
      <c r="AF1071" s="62"/>
      <c r="AG1071" s="62"/>
      <c r="AH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2"/>
      <c r="AV1071" s="62"/>
      <c r="AW1071" s="62"/>
      <c r="AX1071" s="62"/>
      <c r="AY1071" s="62"/>
    </row>
    <row r="1072" spans="1:51" ht="12.75">
      <c r="A1072" s="309"/>
      <c r="B1072" s="234"/>
      <c r="C1072" s="223"/>
      <c r="D1072" s="191"/>
      <c r="E1072" s="131"/>
      <c r="F1072" s="185"/>
      <c r="G1072" s="84"/>
      <c r="H1072" s="84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69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62"/>
      <c r="AF1072" s="62"/>
      <c r="AG1072" s="62"/>
      <c r="AH1072" s="62"/>
      <c r="AI1072" s="62"/>
      <c r="AJ1072" s="62"/>
      <c r="AK1072" s="62"/>
      <c r="AL1072" s="62"/>
      <c r="AM1072" s="62"/>
      <c r="AN1072" s="62"/>
      <c r="AO1072" s="62"/>
      <c r="AP1072" s="62"/>
      <c r="AQ1072" s="62"/>
      <c r="AR1072" s="62"/>
      <c r="AS1072" s="62"/>
      <c r="AT1072" s="62"/>
      <c r="AU1072" s="62"/>
      <c r="AV1072" s="62"/>
      <c r="AW1072" s="62"/>
      <c r="AX1072" s="62"/>
      <c r="AY1072" s="62"/>
    </row>
    <row r="1073" spans="1:51" ht="12.75">
      <c r="A1073" s="309"/>
      <c r="B1073" s="234"/>
      <c r="C1073" s="223"/>
      <c r="D1073" s="191"/>
      <c r="E1073" s="131"/>
      <c r="F1073" s="185"/>
      <c r="G1073" s="84"/>
      <c r="H1073" s="84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69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62"/>
      <c r="AF1073" s="62"/>
      <c r="AG1073" s="62"/>
      <c r="AH1073" s="62"/>
      <c r="AI1073" s="62"/>
      <c r="AJ1073" s="62"/>
      <c r="AK1073" s="62"/>
      <c r="AL1073" s="62"/>
      <c r="AM1073" s="62"/>
      <c r="AN1073" s="62"/>
      <c r="AO1073" s="62"/>
      <c r="AP1073" s="62"/>
      <c r="AQ1073" s="62"/>
      <c r="AR1073" s="62"/>
      <c r="AS1073" s="62"/>
      <c r="AT1073" s="62"/>
      <c r="AU1073" s="62"/>
      <c r="AV1073" s="62"/>
      <c r="AW1073" s="62"/>
      <c r="AX1073" s="62"/>
      <c r="AY1073" s="62"/>
    </row>
    <row r="1074" spans="1:51" ht="12.75">
      <c r="A1074" s="309"/>
      <c r="B1074" s="234"/>
      <c r="C1074" s="223"/>
      <c r="D1074" s="191"/>
      <c r="E1074" s="131"/>
      <c r="F1074" s="185"/>
      <c r="G1074" s="84"/>
      <c r="H1074" s="84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69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62"/>
      <c r="AF1074" s="62"/>
      <c r="AG1074" s="62"/>
      <c r="AH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2"/>
      <c r="AV1074" s="62"/>
      <c r="AW1074" s="62"/>
      <c r="AX1074" s="62"/>
      <c r="AY1074" s="62"/>
    </row>
    <row r="1075" spans="1:51" ht="12.75">
      <c r="A1075" s="309"/>
      <c r="B1075" s="234"/>
      <c r="C1075" s="223"/>
      <c r="D1075" s="191"/>
      <c r="E1075" s="131"/>
      <c r="F1075" s="185"/>
      <c r="G1075" s="84"/>
      <c r="H1075" s="84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69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62"/>
      <c r="AF1075" s="62"/>
      <c r="AG1075" s="62"/>
      <c r="AH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R1075" s="62"/>
      <c r="AS1075" s="62"/>
      <c r="AT1075" s="62"/>
      <c r="AU1075" s="62"/>
      <c r="AV1075" s="62"/>
      <c r="AW1075" s="62"/>
      <c r="AX1075" s="62"/>
      <c r="AY1075" s="62"/>
    </row>
    <row r="1076" spans="1:51" ht="12.75">
      <c r="A1076" s="309"/>
      <c r="B1076" s="234"/>
      <c r="C1076" s="223"/>
      <c r="D1076" s="191"/>
      <c r="E1076" s="131"/>
      <c r="F1076" s="185"/>
      <c r="G1076" s="84"/>
      <c r="H1076" s="84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69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62"/>
      <c r="AF1076" s="62"/>
      <c r="AG1076" s="62"/>
      <c r="AH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2"/>
      <c r="AV1076" s="62"/>
      <c r="AW1076" s="62"/>
      <c r="AX1076" s="62"/>
      <c r="AY1076" s="62"/>
    </row>
    <row r="1077" spans="1:51" ht="12.75">
      <c r="A1077" s="309"/>
      <c r="B1077" s="234"/>
      <c r="C1077" s="223"/>
      <c r="D1077" s="191"/>
      <c r="E1077" s="131"/>
      <c r="F1077" s="185"/>
      <c r="G1077" s="84"/>
      <c r="H1077" s="84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69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2"/>
      <c r="AV1077" s="62"/>
      <c r="AW1077" s="62"/>
      <c r="AX1077" s="62"/>
      <c r="AY1077" s="62"/>
    </row>
    <row r="1078" spans="1:51" ht="12.75">
      <c r="A1078" s="309"/>
      <c r="B1078" s="234"/>
      <c r="C1078" s="223"/>
      <c r="D1078" s="191"/>
      <c r="E1078" s="131"/>
      <c r="F1078" s="185"/>
      <c r="G1078" s="84"/>
      <c r="H1078" s="84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69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2"/>
      <c r="AV1078" s="62"/>
      <c r="AW1078" s="62"/>
      <c r="AX1078" s="62"/>
      <c r="AY1078" s="62"/>
    </row>
    <row r="1079" spans="1:51" ht="12.75">
      <c r="A1079" s="309"/>
      <c r="B1079" s="234"/>
      <c r="C1079" s="223"/>
      <c r="D1079" s="191"/>
      <c r="E1079" s="131"/>
      <c r="F1079" s="185"/>
      <c r="G1079" s="84"/>
      <c r="H1079" s="84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69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2"/>
      <c r="AV1079" s="62"/>
      <c r="AW1079" s="62"/>
      <c r="AX1079" s="62"/>
      <c r="AY1079" s="62"/>
    </row>
    <row r="1080" spans="1:51" ht="12.75">
      <c r="A1080" s="309"/>
      <c r="B1080" s="234"/>
      <c r="C1080" s="223"/>
      <c r="D1080" s="191"/>
      <c r="E1080" s="131"/>
      <c r="F1080" s="185"/>
      <c r="G1080" s="84"/>
      <c r="H1080" s="84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69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2"/>
      <c r="AV1080" s="62"/>
      <c r="AW1080" s="62"/>
      <c r="AX1080" s="62"/>
      <c r="AY1080" s="62"/>
    </row>
    <row r="1081" spans="1:51" ht="12.75">
      <c r="A1081" s="309"/>
      <c r="B1081" s="234"/>
      <c r="C1081" s="223"/>
      <c r="D1081" s="191"/>
      <c r="E1081" s="131"/>
      <c r="F1081" s="185"/>
      <c r="G1081" s="84"/>
      <c r="H1081" s="84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69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</row>
    <row r="1082" spans="1:51" ht="12.75">
      <c r="A1082" s="309"/>
      <c r="B1082" s="234"/>
      <c r="C1082" s="223"/>
      <c r="D1082" s="191"/>
      <c r="E1082" s="131"/>
      <c r="F1082" s="185"/>
      <c r="G1082" s="84"/>
      <c r="H1082" s="84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69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2"/>
      <c r="AV1082" s="62"/>
      <c r="AW1082" s="62"/>
      <c r="AX1082" s="62"/>
      <c r="AY1082" s="62"/>
    </row>
    <row r="1083" spans="1:51" ht="12.75">
      <c r="A1083" s="309"/>
      <c r="B1083" s="234"/>
      <c r="C1083" s="223"/>
      <c r="D1083" s="191"/>
      <c r="E1083" s="131"/>
      <c r="F1083" s="185"/>
      <c r="G1083" s="84"/>
      <c r="H1083" s="84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69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</row>
    <row r="1084" spans="1:51" ht="12.75">
      <c r="A1084" s="309"/>
      <c r="B1084" s="234"/>
      <c r="C1084" s="223"/>
      <c r="D1084" s="191"/>
      <c r="E1084" s="131"/>
      <c r="F1084" s="185"/>
      <c r="G1084" s="84"/>
      <c r="H1084" s="84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69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</row>
    <row r="1085" spans="1:51" ht="12.75">
      <c r="A1085" s="309"/>
      <c r="B1085" s="234"/>
      <c r="C1085" s="223"/>
      <c r="D1085" s="191"/>
      <c r="E1085" s="131"/>
      <c r="F1085" s="185"/>
      <c r="G1085" s="84"/>
      <c r="H1085" s="84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69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</row>
    <row r="1086" spans="1:51" ht="12.75">
      <c r="A1086" s="309"/>
      <c r="B1086" s="234"/>
      <c r="C1086" s="223"/>
      <c r="D1086" s="191"/>
      <c r="E1086" s="131"/>
      <c r="F1086" s="185"/>
      <c r="G1086" s="84"/>
      <c r="H1086" s="84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69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</row>
    <row r="1087" spans="1:51" ht="12.75">
      <c r="A1087" s="309"/>
      <c r="B1087" s="234"/>
      <c r="C1087" s="223"/>
      <c r="D1087" s="191"/>
      <c r="E1087" s="131"/>
      <c r="F1087" s="185"/>
      <c r="G1087" s="84"/>
      <c r="H1087" s="84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69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</row>
    <row r="1088" spans="1:51" ht="12.75">
      <c r="A1088" s="309"/>
      <c r="B1088" s="234"/>
      <c r="C1088" s="223"/>
      <c r="D1088" s="191"/>
      <c r="E1088" s="131"/>
      <c r="F1088" s="185"/>
      <c r="G1088" s="84"/>
      <c r="H1088" s="84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69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</row>
    <row r="1089" spans="1:51" ht="12.75">
      <c r="A1089" s="309"/>
      <c r="B1089" s="234"/>
      <c r="C1089" s="223"/>
      <c r="D1089" s="191"/>
      <c r="E1089" s="131"/>
      <c r="F1089" s="185"/>
      <c r="G1089" s="84"/>
      <c r="H1089" s="84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69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</row>
    <row r="1090" spans="1:51" ht="12.75">
      <c r="A1090" s="309"/>
      <c r="B1090" s="234"/>
      <c r="C1090" s="223"/>
      <c r="D1090" s="191"/>
      <c r="E1090" s="131"/>
      <c r="F1090" s="185"/>
      <c r="G1090" s="84"/>
      <c r="H1090" s="84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69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</row>
    <row r="1091" spans="1:51" ht="12.75">
      <c r="A1091" s="309"/>
      <c r="B1091" s="234"/>
      <c r="C1091" s="223"/>
      <c r="D1091" s="191"/>
      <c r="E1091" s="131"/>
      <c r="F1091" s="185"/>
      <c r="G1091" s="84"/>
      <c r="H1091" s="84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69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</row>
    <row r="1092" spans="1:51" ht="12.75">
      <c r="A1092" s="309"/>
      <c r="B1092" s="234"/>
      <c r="C1092" s="223"/>
      <c r="D1092" s="191"/>
      <c r="E1092" s="131"/>
      <c r="F1092" s="185"/>
      <c r="G1092" s="84"/>
      <c r="H1092" s="84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69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62"/>
      <c r="AF1092" s="62"/>
      <c r="AG1092" s="62"/>
      <c r="AH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2"/>
      <c r="AV1092" s="62"/>
      <c r="AW1092" s="62"/>
      <c r="AX1092" s="62"/>
      <c r="AY1092" s="62"/>
    </row>
    <row r="1093" spans="1:51" ht="12.75">
      <c r="A1093" s="309"/>
      <c r="B1093" s="234"/>
      <c r="C1093" s="223"/>
      <c r="D1093" s="191"/>
      <c r="E1093" s="131"/>
      <c r="F1093" s="185"/>
      <c r="G1093" s="84"/>
      <c r="H1093" s="84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69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62"/>
      <c r="AF1093" s="62"/>
      <c r="AG1093" s="62"/>
      <c r="AH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2"/>
      <c r="AV1093" s="62"/>
      <c r="AW1093" s="62"/>
      <c r="AX1093" s="62"/>
      <c r="AY1093" s="62"/>
    </row>
    <row r="1094" spans="1:51" ht="12.75">
      <c r="A1094" s="309"/>
      <c r="B1094" s="234"/>
      <c r="C1094" s="223"/>
      <c r="D1094" s="191"/>
      <c r="E1094" s="131"/>
      <c r="F1094" s="185"/>
      <c r="G1094" s="84"/>
      <c r="H1094" s="84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69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62"/>
      <c r="AF1094" s="62"/>
      <c r="AG1094" s="62"/>
      <c r="AH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2"/>
      <c r="AV1094" s="62"/>
      <c r="AW1094" s="62"/>
      <c r="AX1094" s="62"/>
      <c r="AY1094" s="62"/>
    </row>
    <row r="1095" spans="1:51" ht="12.75">
      <c r="A1095" s="309"/>
      <c r="B1095" s="234"/>
      <c r="C1095" s="223"/>
      <c r="D1095" s="191"/>
      <c r="E1095" s="131"/>
      <c r="F1095" s="185"/>
      <c r="G1095" s="84"/>
      <c r="H1095" s="84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69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2"/>
      <c r="AV1095" s="62"/>
      <c r="AW1095" s="62"/>
      <c r="AX1095" s="62"/>
      <c r="AY1095" s="62"/>
    </row>
    <row r="1096" spans="1:51" ht="12.75">
      <c r="A1096" s="309"/>
      <c r="B1096" s="234"/>
      <c r="C1096" s="223"/>
      <c r="D1096" s="191"/>
      <c r="E1096" s="131"/>
      <c r="F1096" s="185"/>
      <c r="G1096" s="84"/>
      <c r="H1096" s="84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69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2"/>
      <c r="AV1096" s="62"/>
      <c r="AW1096" s="62"/>
      <c r="AX1096" s="62"/>
      <c r="AY1096" s="62"/>
    </row>
    <row r="1097" spans="1:51" ht="12.75">
      <c r="A1097" s="309"/>
      <c r="B1097" s="234"/>
      <c r="C1097" s="223"/>
      <c r="D1097" s="191"/>
      <c r="E1097" s="131"/>
      <c r="F1097" s="185"/>
      <c r="G1097" s="84"/>
      <c r="H1097" s="84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69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</row>
    <row r="1098" spans="1:51" ht="12.75">
      <c r="A1098" s="309"/>
      <c r="B1098" s="234"/>
      <c r="C1098" s="223"/>
      <c r="D1098" s="191"/>
      <c r="E1098" s="131"/>
      <c r="F1098" s="185"/>
      <c r="G1098" s="84"/>
      <c r="H1098" s="84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69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</row>
    <row r="1099" spans="1:51" ht="12.75">
      <c r="A1099" s="309"/>
      <c r="B1099" s="234"/>
      <c r="C1099" s="223"/>
      <c r="D1099" s="191"/>
      <c r="E1099" s="131"/>
      <c r="F1099" s="185"/>
      <c r="G1099" s="84"/>
      <c r="H1099" s="84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69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62"/>
      <c r="AF1099" s="62"/>
      <c r="AG1099" s="62"/>
      <c r="AH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2"/>
      <c r="AV1099" s="62"/>
      <c r="AW1099" s="62"/>
      <c r="AX1099" s="62"/>
      <c r="AY1099" s="62"/>
    </row>
    <row r="1100" spans="1:51" ht="12.75">
      <c r="A1100" s="309"/>
      <c r="B1100" s="234"/>
      <c r="C1100" s="223"/>
      <c r="D1100" s="191"/>
      <c r="E1100" s="131"/>
      <c r="F1100" s="185"/>
      <c r="G1100" s="84"/>
      <c r="H1100" s="84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69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62"/>
      <c r="AF1100" s="62"/>
      <c r="AG1100" s="62"/>
      <c r="AH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2"/>
      <c r="AV1100" s="62"/>
      <c r="AW1100" s="62"/>
      <c r="AX1100" s="62"/>
      <c r="AY1100" s="62"/>
    </row>
    <row r="1101" spans="1:51" ht="12.75">
      <c r="A1101" s="309"/>
      <c r="B1101" s="234"/>
      <c r="C1101" s="223"/>
      <c r="D1101" s="191"/>
      <c r="E1101" s="131"/>
      <c r="F1101" s="185"/>
      <c r="G1101" s="84"/>
      <c r="H1101" s="84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69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62"/>
      <c r="AF1101" s="62"/>
      <c r="AG1101" s="62"/>
      <c r="AH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2"/>
      <c r="AV1101" s="62"/>
      <c r="AW1101" s="62"/>
      <c r="AX1101" s="62"/>
      <c r="AY1101" s="62"/>
    </row>
    <row r="1102" spans="1:51" ht="12.75">
      <c r="A1102" s="309"/>
      <c r="B1102" s="234"/>
      <c r="C1102" s="223"/>
      <c r="D1102" s="191"/>
      <c r="E1102" s="131"/>
      <c r="F1102" s="185"/>
      <c r="G1102" s="84"/>
      <c r="H1102" s="84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69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62"/>
      <c r="AF1102" s="62"/>
      <c r="AG1102" s="62"/>
      <c r="AH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2"/>
      <c r="AV1102" s="62"/>
      <c r="AW1102" s="62"/>
      <c r="AX1102" s="62"/>
      <c r="AY1102" s="62"/>
    </row>
    <row r="1103" spans="1:51" ht="12.75">
      <c r="A1103" s="309"/>
      <c r="B1103" s="234"/>
      <c r="C1103" s="223"/>
      <c r="D1103" s="191"/>
      <c r="E1103" s="131"/>
      <c r="F1103" s="185"/>
      <c r="G1103" s="84"/>
      <c r="H1103" s="84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69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62"/>
      <c r="AF1103" s="62"/>
      <c r="AG1103" s="62"/>
      <c r="AH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2"/>
      <c r="AV1103" s="62"/>
      <c r="AW1103" s="62"/>
      <c r="AX1103" s="62"/>
      <c r="AY1103" s="62"/>
    </row>
    <row r="1104" spans="1:51" ht="12.75">
      <c r="A1104" s="309"/>
      <c r="B1104" s="234"/>
      <c r="C1104" s="223"/>
      <c r="D1104" s="191"/>
      <c r="E1104" s="131"/>
      <c r="F1104" s="185"/>
      <c r="G1104" s="84"/>
      <c r="H1104" s="84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69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62"/>
      <c r="AF1104" s="62"/>
      <c r="AG1104" s="62"/>
      <c r="AH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2"/>
      <c r="AV1104" s="62"/>
      <c r="AW1104" s="62"/>
      <c r="AX1104" s="62"/>
      <c r="AY1104" s="62"/>
    </row>
    <row r="1105" spans="1:51" ht="12.75">
      <c r="A1105" s="309"/>
      <c r="B1105" s="234"/>
      <c r="C1105" s="223"/>
      <c r="D1105" s="191"/>
      <c r="E1105" s="131"/>
      <c r="F1105" s="185"/>
      <c r="G1105" s="84"/>
      <c r="H1105" s="84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69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62"/>
      <c r="AF1105" s="62"/>
      <c r="AG1105" s="62"/>
      <c r="AH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2"/>
      <c r="AV1105" s="62"/>
      <c r="AW1105" s="62"/>
      <c r="AX1105" s="62"/>
      <c r="AY1105" s="62"/>
    </row>
    <row r="1106" spans="1:51" ht="12.75">
      <c r="A1106" s="309"/>
      <c r="B1106" s="234"/>
      <c r="C1106" s="223"/>
      <c r="D1106" s="191"/>
      <c r="E1106" s="131"/>
      <c r="F1106" s="185"/>
      <c r="G1106" s="84"/>
      <c r="H1106" s="84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69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62"/>
      <c r="AF1106" s="62"/>
      <c r="AG1106" s="62"/>
      <c r="AH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2"/>
      <c r="AV1106" s="62"/>
      <c r="AW1106" s="62"/>
      <c r="AX1106" s="62"/>
      <c r="AY1106" s="62"/>
    </row>
    <row r="1107" spans="1:51" ht="12.75">
      <c r="A1107" s="309"/>
      <c r="B1107" s="234"/>
      <c r="C1107" s="223"/>
      <c r="D1107" s="191"/>
      <c r="E1107" s="131"/>
      <c r="F1107" s="185"/>
      <c r="G1107" s="84"/>
      <c r="H1107" s="84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69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</row>
    <row r="1108" spans="1:51" ht="12.75">
      <c r="A1108" s="309"/>
      <c r="B1108" s="234"/>
      <c r="C1108" s="223"/>
      <c r="D1108" s="191"/>
      <c r="E1108" s="131"/>
      <c r="F1108" s="185"/>
      <c r="G1108" s="84"/>
      <c r="H1108" s="84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69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62"/>
      <c r="AF1108" s="62"/>
      <c r="AG1108" s="62"/>
      <c r="AH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2"/>
      <c r="AV1108" s="62"/>
      <c r="AW1108" s="62"/>
      <c r="AX1108" s="62"/>
      <c r="AY1108" s="62"/>
    </row>
    <row r="1109" spans="1:51" ht="12.75">
      <c r="A1109" s="309"/>
      <c r="B1109" s="234"/>
      <c r="C1109" s="223"/>
      <c r="D1109" s="191"/>
      <c r="E1109" s="131"/>
      <c r="F1109" s="185"/>
      <c r="G1109" s="84"/>
      <c r="H1109" s="84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69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62"/>
      <c r="AF1109" s="62"/>
      <c r="AG1109" s="62"/>
      <c r="AH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2"/>
      <c r="AV1109" s="62"/>
      <c r="AW1109" s="62"/>
      <c r="AX1109" s="62"/>
      <c r="AY1109" s="62"/>
    </row>
    <row r="1110" spans="1:51" ht="12.75">
      <c r="A1110" s="309"/>
      <c r="B1110" s="234"/>
      <c r="C1110" s="223"/>
      <c r="D1110" s="191"/>
      <c r="E1110" s="131"/>
      <c r="F1110" s="185"/>
      <c r="G1110" s="84"/>
      <c r="H1110" s="84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69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62"/>
      <c r="AF1110" s="62"/>
      <c r="AG1110" s="62"/>
      <c r="AH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2"/>
      <c r="AV1110" s="62"/>
      <c r="AW1110" s="62"/>
      <c r="AX1110" s="62"/>
      <c r="AY1110" s="62"/>
    </row>
    <row r="1111" spans="1:51" ht="12.75">
      <c r="A1111" s="309"/>
      <c r="B1111" s="234"/>
      <c r="C1111" s="223"/>
      <c r="D1111" s="191"/>
      <c r="E1111" s="131"/>
      <c r="F1111" s="185"/>
      <c r="G1111" s="84"/>
      <c r="H1111" s="84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69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62"/>
      <c r="AF1111" s="62"/>
      <c r="AG1111" s="62"/>
      <c r="AH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2"/>
      <c r="AV1111" s="62"/>
      <c r="AW1111" s="62"/>
      <c r="AX1111" s="62"/>
      <c r="AY1111" s="62"/>
    </row>
    <row r="1112" spans="1:51" ht="12.75">
      <c r="A1112" s="309"/>
      <c r="B1112" s="234"/>
      <c r="C1112" s="223"/>
      <c r="D1112" s="191"/>
      <c r="E1112" s="131"/>
      <c r="F1112" s="185"/>
      <c r="G1112" s="84"/>
      <c r="H1112" s="84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69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62"/>
      <c r="AF1112" s="62"/>
      <c r="AG1112" s="62"/>
      <c r="AH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2"/>
      <c r="AV1112" s="62"/>
      <c r="AW1112" s="62"/>
      <c r="AX1112" s="62"/>
      <c r="AY1112" s="62"/>
    </row>
    <row r="1113" spans="1:51" ht="12.75">
      <c r="A1113" s="309"/>
      <c r="B1113" s="234"/>
      <c r="C1113" s="223"/>
      <c r="D1113" s="191"/>
      <c r="E1113" s="131"/>
      <c r="F1113" s="185"/>
      <c r="G1113" s="84"/>
      <c r="H1113" s="84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69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2"/>
      <c r="AV1113" s="62"/>
      <c r="AW1113" s="62"/>
      <c r="AX1113" s="62"/>
      <c r="AY1113" s="62"/>
    </row>
    <row r="1114" spans="1:51" ht="12.75">
      <c r="A1114" s="309"/>
      <c r="B1114" s="234"/>
      <c r="C1114" s="223"/>
      <c r="D1114" s="191"/>
      <c r="E1114" s="131"/>
      <c r="F1114" s="185"/>
      <c r="G1114" s="84"/>
      <c r="H1114" s="84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69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2"/>
      <c r="AV1114" s="62"/>
      <c r="AW1114" s="62"/>
      <c r="AX1114" s="62"/>
      <c r="AY1114" s="62"/>
    </row>
    <row r="1115" spans="1:51" ht="12.75">
      <c r="A1115" s="309"/>
      <c r="B1115" s="234"/>
      <c r="C1115" s="223"/>
      <c r="D1115" s="191"/>
      <c r="E1115" s="131"/>
      <c r="F1115" s="185"/>
      <c r="G1115" s="84"/>
      <c r="H1115" s="84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69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62"/>
      <c r="AF1115" s="62"/>
      <c r="AG1115" s="62"/>
      <c r="AH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2"/>
      <c r="AV1115" s="62"/>
      <c r="AW1115" s="62"/>
      <c r="AX1115" s="62"/>
      <c r="AY1115" s="62"/>
    </row>
    <row r="1116" spans="1:51" ht="12.75">
      <c r="A1116" s="309"/>
      <c r="B1116" s="234"/>
      <c r="C1116" s="223"/>
      <c r="D1116" s="191"/>
      <c r="E1116" s="131"/>
      <c r="F1116" s="185"/>
      <c r="G1116" s="84"/>
      <c r="H1116" s="84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69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</row>
    <row r="1117" spans="1:51" ht="12.75">
      <c r="A1117" s="309"/>
      <c r="B1117" s="234"/>
      <c r="C1117" s="223"/>
      <c r="D1117" s="191"/>
      <c r="E1117" s="131"/>
      <c r="F1117" s="185"/>
      <c r="G1117" s="84"/>
      <c r="H1117" s="84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69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</row>
    <row r="1118" spans="1:51" ht="12.75">
      <c r="A1118" s="309"/>
      <c r="B1118" s="234"/>
      <c r="C1118" s="223"/>
      <c r="D1118" s="191"/>
      <c r="E1118" s="131"/>
      <c r="F1118" s="185"/>
      <c r="G1118" s="84"/>
      <c r="H1118" s="84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69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2"/>
      <c r="AV1118" s="62"/>
      <c r="AW1118" s="62"/>
      <c r="AX1118" s="62"/>
      <c r="AY1118" s="62"/>
    </row>
    <row r="1119" spans="1:51" ht="12.75">
      <c r="A1119" s="309"/>
      <c r="B1119" s="234"/>
      <c r="C1119" s="223"/>
      <c r="D1119" s="191"/>
      <c r="E1119" s="131"/>
      <c r="F1119" s="185"/>
      <c r="G1119" s="84"/>
      <c r="H1119" s="84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69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</row>
    <row r="1120" spans="1:51" ht="12.75">
      <c r="A1120" s="309"/>
      <c r="B1120" s="234"/>
      <c r="C1120" s="223"/>
      <c r="D1120" s="191"/>
      <c r="E1120" s="131"/>
      <c r="F1120" s="185"/>
      <c r="G1120" s="84"/>
      <c r="H1120" s="84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69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2"/>
      <c r="AV1120" s="62"/>
      <c r="AW1120" s="62"/>
      <c r="AX1120" s="62"/>
      <c r="AY1120" s="62"/>
    </row>
    <row r="1121" spans="1:51" ht="12.75">
      <c r="A1121" s="309"/>
      <c r="B1121" s="234"/>
      <c r="C1121" s="223"/>
      <c r="D1121" s="191"/>
      <c r="E1121" s="131"/>
      <c r="F1121" s="185"/>
      <c r="G1121" s="84"/>
      <c r="H1121" s="84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69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62"/>
      <c r="AF1121" s="62"/>
      <c r="AG1121" s="62"/>
      <c r="AH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R1121" s="62"/>
      <c r="AS1121" s="62"/>
      <c r="AT1121" s="62"/>
      <c r="AU1121" s="62"/>
      <c r="AV1121" s="62"/>
      <c r="AW1121" s="62"/>
      <c r="AX1121" s="62"/>
      <c r="AY1121" s="62"/>
    </row>
    <row r="1122" spans="1:51" ht="12.75">
      <c r="A1122" s="309"/>
      <c r="B1122" s="234"/>
      <c r="C1122" s="223"/>
      <c r="D1122" s="191"/>
      <c r="E1122" s="131"/>
      <c r="F1122" s="185"/>
      <c r="G1122" s="84"/>
      <c r="H1122" s="84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69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62"/>
      <c r="AF1122" s="62"/>
      <c r="AG1122" s="62"/>
      <c r="AH1122" s="62"/>
      <c r="AI1122" s="62"/>
      <c r="AJ1122" s="62"/>
      <c r="AK1122" s="62"/>
      <c r="AL1122" s="62"/>
      <c r="AM1122" s="62"/>
      <c r="AN1122" s="62"/>
      <c r="AO1122" s="62"/>
      <c r="AP1122" s="62"/>
      <c r="AQ1122" s="62"/>
      <c r="AR1122" s="62"/>
      <c r="AS1122" s="62"/>
      <c r="AT1122" s="62"/>
      <c r="AU1122" s="62"/>
      <c r="AV1122" s="62"/>
      <c r="AW1122" s="62"/>
      <c r="AX1122" s="62"/>
      <c r="AY1122" s="62"/>
    </row>
    <row r="1123" spans="1:51" ht="12.75">
      <c r="A1123" s="309"/>
      <c r="B1123" s="234"/>
      <c r="C1123" s="223"/>
      <c r="D1123" s="191"/>
      <c r="E1123" s="131"/>
      <c r="F1123" s="185"/>
      <c r="G1123" s="84"/>
      <c r="H1123" s="84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69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62"/>
      <c r="AF1123" s="62"/>
      <c r="AG1123" s="62"/>
      <c r="AH1123" s="62"/>
      <c r="AI1123" s="62"/>
      <c r="AJ1123" s="62"/>
      <c r="AK1123" s="62"/>
      <c r="AL1123" s="62"/>
      <c r="AM1123" s="62"/>
      <c r="AN1123" s="62"/>
      <c r="AO1123" s="62"/>
      <c r="AP1123" s="62"/>
      <c r="AQ1123" s="62"/>
      <c r="AR1123" s="62"/>
      <c r="AS1123" s="62"/>
      <c r="AT1123" s="62"/>
      <c r="AU1123" s="62"/>
      <c r="AV1123" s="62"/>
      <c r="AW1123" s="62"/>
      <c r="AX1123" s="62"/>
      <c r="AY1123" s="62"/>
    </row>
    <row r="1124" spans="1:51" ht="12.75">
      <c r="A1124" s="309"/>
      <c r="B1124" s="234"/>
      <c r="C1124" s="223"/>
      <c r="D1124" s="191"/>
      <c r="E1124" s="131"/>
      <c r="F1124" s="185"/>
      <c r="G1124" s="84"/>
      <c r="H1124" s="84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69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62"/>
      <c r="AF1124" s="62"/>
      <c r="AG1124" s="62"/>
      <c r="AH1124" s="62"/>
      <c r="AI1124" s="62"/>
      <c r="AJ1124" s="62"/>
      <c r="AK1124" s="62"/>
      <c r="AL1124" s="62"/>
      <c r="AM1124" s="62"/>
      <c r="AN1124" s="62"/>
      <c r="AO1124" s="62"/>
      <c r="AP1124" s="62"/>
      <c r="AQ1124" s="62"/>
      <c r="AR1124" s="62"/>
      <c r="AS1124" s="62"/>
      <c r="AT1124" s="62"/>
      <c r="AU1124" s="62"/>
      <c r="AV1124" s="62"/>
      <c r="AW1124" s="62"/>
      <c r="AX1124" s="62"/>
      <c r="AY1124" s="62"/>
    </row>
    <row r="1125" spans="1:51" ht="12.75">
      <c r="A1125" s="309"/>
      <c r="B1125" s="234"/>
      <c r="C1125" s="223"/>
      <c r="D1125" s="191"/>
      <c r="E1125" s="131"/>
      <c r="F1125" s="185"/>
      <c r="G1125" s="84"/>
      <c r="H1125" s="84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69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62"/>
      <c r="AF1125" s="62"/>
      <c r="AG1125" s="62"/>
      <c r="AH1125" s="62"/>
      <c r="AI1125" s="62"/>
      <c r="AJ1125" s="62"/>
      <c r="AK1125" s="62"/>
      <c r="AL1125" s="62"/>
      <c r="AM1125" s="62"/>
      <c r="AN1125" s="62"/>
      <c r="AO1125" s="62"/>
      <c r="AP1125" s="62"/>
      <c r="AQ1125" s="62"/>
      <c r="AR1125" s="62"/>
      <c r="AS1125" s="62"/>
      <c r="AT1125" s="62"/>
      <c r="AU1125" s="62"/>
      <c r="AV1125" s="62"/>
      <c r="AW1125" s="62"/>
      <c r="AX1125" s="62"/>
      <c r="AY1125" s="62"/>
    </row>
    <row r="1126" spans="1:51" ht="12.75">
      <c r="A1126" s="309"/>
      <c r="B1126" s="234"/>
      <c r="C1126" s="223"/>
      <c r="D1126" s="191"/>
      <c r="E1126" s="131"/>
      <c r="F1126" s="185"/>
      <c r="G1126" s="84"/>
      <c r="H1126" s="84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69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62"/>
      <c r="AF1126" s="62"/>
      <c r="AG1126" s="62"/>
      <c r="AH1126" s="62"/>
      <c r="AI1126" s="62"/>
      <c r="AJ1126" s="62"/>
      <c r="AK1126" s="62"/>
      <c r="AL1126" s="62"/>
      <c r="AM1126" s="62"/>
      <c r="AN1126" s="62"/>
      <c r="AO1126" s="62"/>
      <c r="AP1126" s="62"/>
      <c r="AQ1126" s="62"/>
      <c r="AR1126" s="62"/>
      <c r="AS1126" s="62"/>
      <c r="AT1126" s="62"/>
      <c r="AU1126" s="62"/>
      <c r="AV1126" s="62"/>
      <c r="AW1126" s="62"/>
      <c r="AX1126" s="62"/>
      <c r="AY1126" s="62"/>
    </row>
    <row r="1127" spans="1:51" ht="12.75">
      <c r="A1127" s="309"/>
      <c r="B1127" s="234"/>
      <c r="C1127" s="223"/>
      <c r="D1127" s="191"/>
      <c r="E1127" s="131"/>
      <c r="F1127" s="185"/>
      <c r="G1127" s="84"/>
      <c r="H1127" s="84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69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62"/>
      <c r="AF1127" s="62"/>
      <c r="AG1127" s="62"/>
      <c r="AH1127" s="62"/>
      <c r="AI1127" s="62"/>
      <c r="AJ1127" s="62"/>
      <c r="AK1127" s="62"/>
      <c r="AL1127" s="62"/>
      <c r="AM1127" s="62"/>
      <c r="AN1127" s="62"/>
      <c r="AO1127" s="62"/>
      <c r="AP1127" s="62"/>
      <c r="AQ1127" s="62"/>
      <c r="AR1127" s="62"/>
      <c r="AS1127" s="62"/>
      <c r="AT1127" s="62"/>
      <c r="AU1127" s="62"/>
      <c r="AV1127" s="62"/>
      <c r="AW1127" s="62"/>
      <c r="AX1127" s="62"/>
      <c r="AY1127" s="62"/>
    </row>
    <row r="1128" spans="1:51" ht="12.75">
      <c r="A1128" s="309"/>
      <c r="B1128" s="234"/>
      <c r="C1128" s="223"/>
      <c r="D1128" s="191"/>
      <c r="E1128" s="131"/>
      <c r="F1128" s="185"/>
      <c r="G1128" s="84"/>
      <c r="H1128" s="84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69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62"/>
      <c r="AF1128" s="62"/>
      <c r="AG1128" s="62"/>
      <c r="AH1128" s="62"/>
      <c r="AI1128" s="62"/>
      <c r="AJ1128" s="62"/>
      <c r="AK1128" s="62"/>
      <c r="AL1128" s="62"/>
      <c r="AM1128" s="62"/>
      <c r="AN1128" s="62"/>
      <c r="AO1128" s="62"/>
      <c r="AP1128" s="62"/>
      <c r="AQ1128" s="62"/>
      <c r="AR1128" s="62"/>
      <c r="AS1128" s="62"/>
      <c r="AT1128" s="62"/>
      <c r="AU1128" s="62"/>
      <c r="AV1128" s="62"/>
      <c r="AW1128" s="62"/>
      <c r="AX1128" s="62"/>
      <c r="AY1128" s="62"/>
    </row>
    <row r="1129" spans="1:51" ht="12.75">
      <c r="A1129" s="309"/>
      <c r="B1129" s="234"/>
      <c r="C1129" s="223"/>
      <c r="D1129" s="191"/>
      <c r="E1129" s="131"/>
      <c r="F1129" s="185"/>
      <c r="G1129" s="84"/>
      <c r="H1129" s="84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69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62"/>
      <c r="AF1129" s="62"/>
      <c r="AG1129" s="62"/>
      <c r="AH1129" s="62"/>
      <c r="AI1129" s="62"/>
      <c r="AJ1129" s="62"/>
      <c r="AK1129" s="62"/>
      <c r="AL1129" s="62"/>
      <c r="AM1129" s="62"/>
      <c r="AN1129" s="62"/>
      <c r="AO1129" s="62"/>
      <c r="AP1129" s="62"/>
      <c r="AQ1129" s="62"/>
      <c r="AR1129" s="62"/>
      <c r="AS1129" s="62"/>
      <c r="AT1129" s="62"/>
      <c r="AU1129" s="62"/>
      <c r="AV1129" s="62"/>
      <c r="AW1129" s="62"/>
      <c r="AX1129" s="62"/>
      <c r="AY1129" s="62"/>
    </row>
    <row r="1130" spans="1:51" ht="12.75">
      <c r="A1130" s="309"/>
      <c r="B1130" s="234"/>
      <c r="C1130" s="223"/>
      <c r="D1130" s="191"/>
      <c r="E1130" s="131"/>
      <c r="F1130" s="185"/>
      <c r="G1130" s="84"/>
      <c r="H1130" s="84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69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62"/>
      <c r="AF1130" s="62"/>
      <c r="AG1130" s="62"/>
      <c r="AH1130" s="62"/>
      <c r="AI1130" s="62"/>
      <c r="AJ1130" s="62"/>
      <c r="AK1130" s="62"/>
      <c r="AL1130" s="62"/>
      <c r="AM1130" s="62"/>
      <c r="AN1130" s="62"/>
      <c r="AO1130" s="62"/>
      <c r="AP1130" s="62"/>
      <c r="AQ1130" s="62"/>
      <c r="AR1130" s="62"/>
      <c r="AS1130" s="62"/>
      <c r="AT1130" s="62"/>
      <c r="AU1130" s="62"/>
      <c r="AV1130" s="62"/>
      <c r="AW1130" s="62"/>
      <c r="AX1130" s="62"/>
      <c r="AY1130" s="62"/>
    </row>
    <row r="1131" spans="1:51" ht="12.75">
      <c r="A1131" s="309"/>
      <c r="B1131" s="234"/>
      <c r="C1131" s="223"/>
      <c r="D1131" s="191"/>
      <c r="E1131" s="131"/>
      <c r="F1131" s="185"/>
      <c r="G1131" s="84"/>
      <c r="H1131" s="84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69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62"/>
      <c r="AF1131" s="62"/>
      <c r="AG1131" s="62"/>
      <c r="AH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R1131" s="62"/>
      <c r="AS1131" s="62"/>
      <c r="AT1131" s="62"/>
      <c r="AU1131" s="62"/>
      <c r="AV1131" s="62"/>
      <c r="AW1131" s="62"/>
      <c r="AX1131" s="62"/>
      <c r="AY1131" s="62"/>
    </row>
    <row r="1132" spans="1:51" ht="12.75">
      <c r="A1132" s="309"/>
      <c r="B1132" s="234"/>
      <c r="C1132" s="223"/>
      <c r="D1132" s="191"/>
      <c r="E1132" s="131"/>
      <c r="F1132" s="185"/>
      <c r="G1132" s="84"/>
      <c r="H1132" s="84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69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62"/>
      <c r="AF1132" s="62"/>
      <c r="AG1132" s="62"/>
      <c r="AH1132" s="62"/>
      <c r="AI1132" s="62"/>
      <c r="AJ1132" s="62"/>
      <c r="AK1132" s="62"/>
      <c r="AL1132" s="62"/>
      <c r="AM1132" s="62"/>
      <c r="AN1132" s="62"/>
      <c r="AO1132" s="62"/>
      <c r="AP1132" s="62"/>
      <c r="AQ1132" s="62"/>
      <c r="AR1132" s="62"/>
      <c r="AS1132" s="62"/>
      <c r="AT1132" s="62"/>
      <c r="AU1132" s="62"/>
      <c r="AV1132" s="62"/>
      <c r="AW1132" s="62"/>
      <c r="AX1132" s="62"/>
      <c r="AY1132" s="62"/>
    </row>
    <row r="1133" spans="1:51" ht="12.75">
      <c r="A1133" s="309"/>
      <c r="B1133" s="234"/>
      <c r="C1133" s="223"/>
      <c r="D1133" s="191"/>
      <c r="E1133" s="131"/>
      <c r="F1133" s="185"/>
      <c r="G1133" s="84"/>
      <c r="H1133" s="84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69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62"/>
      <c r="AF1133" s="62"/>
      <c r="AG1133" s="62"/>
      <c r="AH1133" s="62"/>
      <c r="AI1133" s="62"/>
      <c r="AJ1133" s="62"/>
      <c r="AK1133" s="62"/>
      <c r="AL1133" s="62"/>
      <c r="AM1133" s="62"/>
      <c r="AN1133" s="62"/>
      <c r="AO1133" s="62"/>
      <c r="AP1133" s="62"/>
      <c r="AQ1133" s="62"/>
      <c r="AR1133" s="62"/>
      <c r="AS1133" s="62"/>
      <c r="AT1133" s="62"/>
      <c r="AU1133" s="62"/>
      <c r="AV1133" s="62"/>
      <c r="AW1133" s="62"/>
      <c r="AX1133" s="62"/>
      <c r="AY1133" s="62"/>
    </row>
    <row r="1134" spans="1:51" ht="12.75">
      <c r="A1134" s="309"/>
      <c r="B1134" s="234"/>
      <c r="C1134" s="223"/>
      <c r="D1134" s="191"/>
      <c r="E1134" s="131"/>
      <c r="F1134" s="185"/>
      <c r="G1134" s="84"/>
      <c r="H1134" s="84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69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62"/>
      <c r="AF1134" s="62"/>
      <c r="AG1134" s="62"/>
      <c r="AH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R1134" s="62"/>
      <c r="AS1134" s="62"/>
      <c r="AT1134" s="62"/>
      <c r="AU1134" s="62"/>
      <c r="AV1134" s="62"/>
      <c r="AW1134" s="62"/>
      <c r="AX1134" s="62"/>
      <c r="AY1134" s="62"/>
    </row>
    <row r="1135" spans="1:51" ht="12.75">
      <c r="A1135" s="309"/>
      <c r="B1135" s="234"/>
      <c r="C1135" s="223"/>
      <c r="D1135" s="191"/>
      <c r="E1135" s="131"/>
      <c r="F1135" s="185"/>
      <c r="G1135" s="84"/>
      <c r="H1135" s="84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69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62"/>
      <c r="AF1135" s="62"/>
      <c r="AG1135" s="62"/>
      <c r="AH1135" s="62"/>
      <c r="AI1135" s="62"/>
      <c r="AJ1135" s="62"/>
      <c r="AK1135" s="62"/>
      <c r="AL1135" s="62"/>
      <c r="AM1135" s="62"/>
      <c r="AN1135" s="62"/>
      <c r="AO1135" s="62"/>
      <c r="AP1135" s="62"/>
      <c r="AQ1135" s="62"/>
      <c r="AR1135" s="62"/>
      <c r="AS1135" s="62"/>
      <c r="AT1135" s="62"/>
      <c r="AU1135" s="62"/>
      <c r="AV1135" s="62"/>
      <c r="AW1135" s="62"/>
      <c r="AX1135" s="62"/>
      <c r="AY1135" s="62"/>
    </row>
    <row r="1136" spans="1:51" ht="12.75">
      <c r="A1136" s="309"/>
      <c r="B1136" s="234"/>
      <c r="C1136" s="223"/>
      <c r="D1136" s="191"/>
      <c r="E1136" s="131"/>
      <c r="F1136" s="185"/>
      <c r="G1136" s="84"/>
      <c r="H1136" s="84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69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62"/>
      <c r="AF1136" s="62"/>
      <c r="AG1136" s="62"/>
      <c r="AH1136" s="62"/>
      <c r="AI1136" s="62"/>
      <c r="AJ1136" s="62"/>
      <c r="AK1136" s="62"/>
      <c r="AL1136" s="62"/>
      <c r="AM1136" s="62"/>
      <c r="AN1136" s="62"/>
      <c r="AO1136" s="62"/>
      <c r="AP1136" s="62"/>
      <c r="AQ1136" s="62"/>
      <c r="AR1136" s="62"/>
      <c r="AS1136" s="62"/>
      <c r="AT1136" s="62"/>
      <c r="AU1136" s="62"/>
      <c r="AV1136" s="62"/>
      <c r="AW1136" s="62"/>
      <c r="AX1136" s="62"/>
      <c r="AY1136" s="62"/>
    </row>
    <row r="1137" spans="1:51" ht="12.75">
      <c r="A1137" s="309"/>
      <c r="B1137" s="234"/>
      <c r="C1137" s="223"/>
      <c r="D1137" s="191"/>
      <c r="E1137" s="131"/>
      <c r="F1137" s="185"/>
      <c r="G1137" s="84"/>
      <c r="H1137" s="84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69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62"/>
      <c r="AF1137" s="62"/>
      <c r="AG1137" s="62"/>
      <c r="AH1137" s="62"/>
      <c r="AI1137" s="62"/>
      <c r="AJ1137" s="62"/>
      <c r="AK1137" s="62"/>
      <c r="AL1137" s="62"/>
      <c r="AM1137" s="62"/>
      <c r="AN1137" s="62"/>
      <c r="AO1137" s="62"/>
      <c r="AP1137" s="62"/>
      <c r="AQ1137" s="62"/>
      <c r="AR1137" s="62"/>
      <c r="AS1137" s="62"/>
      <c r="AT1137" s="62"/>
      <c r="AU1137" s="62"/>
      <c r="AV1137" s="62"/>
      <c r="AW1137" s="62"/>
      <c r="AX1137" s="62"/>
      <c r="AY1137" s="62"/>
    </row>
    <row r="1138" spans="1:51" ht="12.75">
      <c r="A1138" s="309"/>
      <c r="B1138" s="234"/>
      <c r="C1138" s="223"/>
      <c r="D1138" s="191"/>
      <c r="E1138" s="131"/>
      <c r="F1138" s="185"/>
      <c r="G1138" s="84"/>
      <c r="H1138" s="84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69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62"/>
      <c r="AF1138" s="62"/>
      <c r="AG1138" s="62"/>
      <c r="AH1138" s="62"/>
      <c r="AI1138" s="62"/>
      <c r="AJ1138" s="62"/>
      <c r="AK1138" s="62"/>
      <c r="AL1138" s="62"/>
      <c r="AM1138" s="62"/>
      <c r="AN1138" s="62"/>
      <c r="AO1138" s="62"/>
      <c r="AP1138" s="62"/>
      <c r="AQ1138" s="62"/>
      <c r="AR1138" s="62"/>
      <c r="AS1138" s="62"/>
      <c r="AT1138" s="62"/>
      <c r="AU1138" s="62"/>
      <c r="AV1138" s="62"/>
      <c r="AW1138" s="62"/>
      <c r="AX1138" s="62"/>
      <c r="AY1138" s="62"/>
    </row>
    <row r="1139" spans="1:51" ht="12.75">
      <c r="A1139" s="309"/>
      <c r="B1139" s="234"/>
      <c r="C1139" s="223"/>
      <c r="D1139" s="191"/>
      <c r="E1139" s="131"/>
      <c r="F1139" s="185"/>
      <c r="G1139" s="84"/>
      <c r="H1139" s="84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69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62"/>
      <c r="AF1139" s="62"/>
      <c r="AG1139" s="62"/>
      <c r="AH1139" s="62"/>
      <c r="AI1139" s="62"/>
      <c r="AJ1139" s="62"/>
      <c r="AK1139" s="62"/>
      <c r="AL1139" s="62"/>
      <c r="AM1139" s="62"/>
      <c r="AN1139" s="62"/>
      <c r="AO1139" s="62"/>
      <c r="AP1139" s="62"/>
      <c r="AQ1139" s="62"/>
      <c r="AR1139" s="62"/>
      <c r="AS1139" s="62"/>
      <c r="AT1139" s="62"/>
      <c r="AU1139" s="62"/>
      <c r="AV1139" s="62"/>
      <c r="AW1139" s="62"/>
      <c r="AX1139" s="62"/>
      <c r="AY1139" s="62"/>
    </row>
    <row r="1140" spans="1:51" ht="12.75">
      <c r="A1140" s="309"/>
      <c r="B1140" s="234"/>
      <c r="C1140" s="223"/>
      <c r="D1140" s="191"/>
      <c r="E1140" s="131"/>
      <c r="F1140" s="185"/>
      <c r="G1140" s="84"/>
      <c r="H1140" s="84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69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62"/>
      <c r="AF1140" s="62"/>
      <c r="AG1140" s="62"/>
      <c r="AH1140" s="62"/>
      <c r="AI1140" s="62"/>
      <c r="AJ1140" s="62"/>
      <c r="AK1140" s="62"/>
      <c r="AL1140" s="62"/>
      <c r="AM1140" s="62"/>
      <c r="AN1140" s="62"/>
      <c r="AO1140" s="62"/>
      <c r="AP1140" s="62"/>
      <c r="AQ1140" s="62"/>
      <c r="AR1140" s="62"/>
      <c r="AS1140" s="62"/>
      <c r="AT1140" s="62"/>
      <c r="AU1140" s="62"/>
      <c r="AV1140" s="62"/>
      <c r="AW1140" s="62"/>
      <c r="AX1140" s="62"/>
      <c r="AY1140" s="62"/>
    </row>
    <row r="1141" spans="1:51" ht="12.75">
      <c r="A1141" s="309"/>
      <c r="B1141" s="234"/>
      <c r="C1141" s="223"/>
      <c r="D1141" s="191"/>
      <c r="E1141" s="131"/>
      <c r="F1141" s="185"/>
      <c r="G1141" s="84"/>
      <c r="H1141" s="84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69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62"/>
      <c r="AF1141" s="62"/>
      <c r="AG1141" s="62"/>
      <c r="AH1141" s="62"/>
      <c r="AI1141" s="62"/>
      <c r="AJ1141" s="62"/>
      <c r="AK1141" s="62"/>
      <c r="AL1141" s="62"/>
      <c r="AM1141" s="62"/>
      <c r="AN1141" s="62"/>
      <c r="AO1141" s="62"/>
      <c r="AP1141" s="62"/>
      <c r="AQ1141" s="62"/>
      <c r="AR1141" s="62"/>
      <c r="AS1141" s="62"/>
      <c r="AT1141" s="62"/>
      <c r="AU1141" s="62"/>
      <c r="AV1141" s="62"/>
      <c r="AW1141" s="62"/>
      <c r="AX1141" s="62"/>
      <c r="AY1141" s="62"/>
    </row>
    <row r="1142" spans="1:51" ht="12.75">
      <c r="A1142" s="309"/>
      <c r="B1142" s="234"/>
      <c r="C1142" s="223"/>
      <c r="D1142" s="191"/>
      <c r="E1142" s="131"/>
      <c r="F1142" s="185"/>
      <c r="G1142" s="84"/>
      <c r="H1142" s="84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69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62"/>
      <c r="AF1142" s="62"/>
      <c r="AG1142" s="62"/>
      <c r="AH1142" s="62"/>
      <c r="AI1142" s="62"/>
      <c r="AJ1142" s="62"/>
      <c r="AK1142" s="62"/>
      <c r="AL1142" s="62"/>
      <c r="AM1142" s="62"/>
      <c r="AN1142" s="62"/>
      <c r="AO1142" s="62"/>
      <c r="AP1142" s="62"/>
      <c r="AQ1142" s="62"/>
      <c r="AR1142" s="62"/>
      <c r="AS1142" s="62"/>
      <c r="AT1142" s="62"/>
      <c r="AU1142" s="62"/>
      <c r="AV1142" s="62"/>
      <c r="AW1142" s="62"/>
      <c r="AX1142" s="62"/>
      <c r="AY1142" s="62"/>
    </row>
    <row r="1143" spans="1:51" ht="12.75">
      <c r="A1143" s="309"/>
      <c r="B1143" s="234"/>
      <c r="C1143" s="223"/>
      <c r="D1143" s="191"/>
      <c r="E1143" s="131"/>
      <c r="F1143" s="185"/>
      <c r="G1143" s="84"/>
      <c r="H1143" s="84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69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62"/>
      <c r="AF1143" s="62"/>
      <c r="AG1143" s="62"/>
      <c r="AH1143" s="62"/>
      <c r="AI1143" s="62"/>
      <c r="AJ1143" s="62"/>
      <c r="AK1143" s="62"/>
      <c r="AL1143" s="62"/>
      <c r="AM1143" s="62"/>
      <c r="AN1143" s="62"/>
      <c r="AO1143" s="62"/>
      <c r="AP1143" s="62"/>
      <c r="AQ1143" s="62"/>
      <c r="AR1143" s="62"/>
      <c r="AS1143" s="62"/>
      <c r="AT1143" s="62"/>
      <c r="AU1143" s="62"/>
      <c r="AV1143" s="62"/>
      <c r="AW1143" s="62"/>
      <c r="AX1143" s="62"/>
      <c r="AY1143" s="62"/>
    </row>
    <row r="1144" spans="1:51" ht="12.75">
      <c r="A1144" s="309"/>
      <c r="B1144" s="234"/>
      <c r="C1144" s="223"/>
      <c r="D1144" s="191"/>
      <c r="E1144" s="131"/>
      <c r="F1144" s="185"/>
      <c r="G1144" s="84"/>
      <c r="H1144" s="84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69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62"/>
      <c r="AF1144" s="62"/>
      <c r="AG1144" s="62"/>
      <c r="AH1144" s="62"/>
      <c r="AI1144" s="62"/>
      <c r="AJ1144" s="62"/>
      <c r="AK1144" s="62"/>
      <c r="AL1144" s="62"/>
      <c r="AM1144" s="62"/>
      <c r="AN1144" s="62"/>
      <c r="AO1144" s="62"/>
      <c r="AP1144" s="62"/>
      <c r="AQ1144" s="62"/>
      <c r="AR1144" s="62"/>
      <c r="AS1144" s="62"/>
      <c r="AT1144" s="62"/>
      <c r="AU1144" s="62"/>
      <c r="AV1144" s="62"/>
      <c r="AW1144" s="62"/>
      <c r="AX1144" s="62"/>
      <c r="AY1144" s="62"/>
    </row>
    <row r="1145" spans="1:51" ht="12.75">
      <c r="A1145" s="309"/>
      <c r="B1145" s="234"/>
      <c r="C1145" s="223"/>
      <c r="D1145" s="191"/>
      <c r="E1145" s="131"/>
      <c r="F1145" s="185"/>
      <c r="G1145" s="84"/>
      <c r="H1145" s="84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69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62"/>
      <c r="AF1145" s="62"/>
      <c r="AG1145" s="62"/>
      <c r="AH1145" s="62"/>
      <c r="AI1145" s="62"/>
      <c r="AJ1145" s="62"/>
      <c r="AK1145" s="62"/>
      <c r="AL1145" s="62"/>
      <c r="AM1145" s="62"/>
      <c r="AN1145" s="62"/>
      <c r="AO1145" s="62"/>
      <c r="AP1145" s="62"/>
      <c r="AQ1145" s="62"/>
      <c r="AR1145" s="62"/>
      <c r="AS1145" s="62"/>
      <c r="AT1145" s="62"/>
      <c r="AU1145" s="62"/>
      <c r="AV1145" s="62"/>
      <c r="AW1145" s="62"/>
      <c r="AX1145" s="62"/>
      <c r="AY1145" s="62"/>
    </row>
    <row r="1146" spans="1:51" ht="12.75">
      <c r="A1146" s="309"/>
      <c r="B1146" s="234"/>
      <c r="C1146" s="223"/>
      <c r="D1146" s="191"/>
      <c r="E1146" s="131"/>
      <c r="F1146" s="185"/>
      <c r="G1146" s="84"/>
      <c r="H1146" s="84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69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62"/>
      <c r="AF1146" s="62"/>
      <c r="AG1146" s="62"/>
      <c r="AH1146" s="62"/>
      <c r="AI1146" s="62"/>
      <c r="AJ1146" s="62"/>
      <c r="AK1146" s="62"/>
      <c r="AL1146" s="62"/>
      <c r="AM1146" s="62"/>
      <c r="AN1146" s="62"/>
      <c r="AO1146" s="62"/>
      <c r="AP1146" s="62"/>
      <c r="AQ1146" s="62"/>
      <c r="AR1146" s="62"/>
      <c r="AS1146" s="62"/>
      <c r="AT1146" s="62"/>
      <c r="AU1146" s="62"/>
      <c r="AV1146" s="62"/>
      <c r="AW1146" s="62"/>
      <c r="AX1146" s="62"/>
      <c r="AY1146" s="62"/>
    </row>
    <row r="1147" spans="1:51" ht="12.75">
      <c r="A1147" s="309"/>
      <c r="B1147" s="234"/>
      <c r="C1147" s="223"/>
      <c r="D1147" s="191"/>
      <c r="E1147" s="131"/>
      <c r="F1147" s="185"/>
      <c r="G1147" s="84"/>
      <c r="H1147" s="84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69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62"/>
      <c r="AF1147" s="62"/>
      <c r="AG1147" s="62"/>
      <c r="AH1147" s="62"/>
      <c r="AI1147" s="62"/>
      <c r="AJ1147" s="62"/>
      <c r="AK1147" s="62"/>
      <c r="AL1147" s="62"/>
      <c r="AM1147" s="62"/>
      <c r="AN1147" s="62"/>
      <c r="AO1147" s="62"/>
      <c r="AP1147" s="62"/>
      <c r="AQ1147" s="62"/>
      <c r="AR1147" s="62"/>
      <c r="AS1147" s="62"/>
      <c r="AT1147" s="62"/>
      <c r="AU1147" s="62"/>
      <c r="AV1147" s="62"/>
      <c r="AW1147" s="62"/>
      <c r="AX1147" s="62"/>
      <c r="AY1147" s="62"/>
    </row>
    <row r="1148" spans="1:51" ht="12.75">
      <c r="A1148" s="309"/>
      <c r="B1148" s="234"/>
      <c r="C1148" s="223"/>
      <c r="D1148" s="191"/>
      <c r="E1148" s="131"/>
      <c r="F1148" s="185"/>
      <c r="G1148" s="84"/>
      <c r="H1148" s="84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69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62"/>
      <c r="AF1148" s="62"/>
      <c r="AG1148" s="62"/>
      <c r="AH1148" s="62"/>
      <c r="AI1148" s="62"/>
      <c r="AJ1148" s="62"/>
      <c r="AK1148" s="62"/>
      <c r="AL1148" s="62"/>
      <c r="AM1148" s="62"/>
      <c r="AN1148" s="62"/>
      <c r="AO1148" s="62"/>
      <c r="AP1148" s="62"/>
      <c r="AQ1148" s="62"/>
      <c r="AR1148" s="62"/>
      <c r="AS1148" s="62"/>
      <c r="AT1148" s="62"/>
      <c r="AU1148" s="62"/>
      <c r="AV1148" s="62"/>
      <c r="AW1148" s="62"/>
      <c r="AX1148" s="62"/>
      <c r="AY1148" s="62"/>
    </row>
    <row r="1149" spans="1:51" ht="12.75">
      <c r="A1149" s="309"/>
      <c r="B1149" s="234"/>
      <c r="C1149" s="223"/>
      <c r="D1149" s="191"/>
      <c r="E1149" s="131"/>
      <c r="F1149" s="185"/>
      <c r="G1149" s="84"/>
      <c r="H1149" s="84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69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62"/>
      <c r="AF1149" s="62"/>
      <c r="AG1149" s="62"/>
      <c r="AH1149" s="62"/>
      <c r="AI1149" s="62"/>
      <c r="AJ1149" s="62"/>
      <c r="AK1149" s="62"/>
      <c r="AL1149" s="62"/>
      <c r="AM1149" s="62"/>
      <c r="AN1149" s="62"/>
      <c r="AO1149" s="62"/>
      <c r="AP1149" s="62"/>
      <c r="AQ1149" s="62"/>
      <c r="AR1149" s="62"/>
      <c r="AS1149" s="62"/>
      <c r="AT1149" s="62"/>
      <c r="AU1149" s="62"/>
      <c r="AV1149" s="62"/>
      <c r="AW1149" s="62"/>
      <c r="AX1149" s="62"/>
      <c r="AY1149" s="62"/>
    </row>
    <row r="1150" spans="1:51" ht="12.75">
      <c r="A1150" s="309"/>
      <c r="B1150" s="234"/>
      <c r="C1150" s="223"/>
      <c r="D1150" s="191"/>
      <c r="E1150" s="131"/>
      <c r="F1150" s="185"/>
      <c r="G1150" s="84"/>
      <c r="H1150" s="84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69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62"/>
      <c r="AF1150" s="62"/>
      <c r="AG1150" s="62"/>
      <c r="AH1150" s="62"/>
      <c r="AI1150" s="62"/>
      <c r="AJ1150" s="62"/>
      <c r="AK1150" s="62"/>
      <c r="AL1150" s="62"/>
      <c r="AM1150" s="62"/>
      <c r="AN1150" s="62"/>
      <c r="AO1150" s="62"/>
      <c r="AP1150" s="62"/>
      <c r="AQ1150" s="62"/>
      <c r="AR1150" s="62"/>
      <c r="AS1150" s="62"/>
      <c r="AT1150" s="62"/>
      <c r="AU1150" s="62"/>
      <c r="AV1150" s="62"/>
      <c r="AW1150" s="62"/>
      <c r="AX1150" s="62"/>
      <c r="AY1150" s="62"/>
    </row>
    <row r="1151" spans="1:51" ht="12.75">
      <c r="A1151" s="309"/>
      <c r="B1151" s="234"/>
      <c r="C1151" s="223"/>
      <c r="D1151" s="191"/>
      <c r="E1151" s="131"/>
      <c r="F1151" s="185"/>
      <c r="G1151" s="84"/>
      <c r="H1151" s="84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69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62"/>
      <c r="AF1151" s="62"/>
      <c r="AG1151" s="62"/>
      <c r="AH1151" s="62"/>
      <c r="AI1151" s="62"/>
      <c r="AJ1151" s="62"/>
      <c r="AK1151" s="62"/>
      <c r="AL1151" s="62"/>
      <c r="AM1151" s="62"/>
      <c r="AN1151" s="62"/>
      <c r="AO1151" s="62"/>
      <c r="AP1151" s="62"/>
      <c r="AQ1151" s="62"/>
      <c r="AR1151" s="62"/>
      <c r="AS1151" s="62"/>
      <c r="AT1151" s="62"/>
      <c r="AU1151" s="62"/>
      <c r="AV1151" s="62"/>
      <c r="AW1151" s="62"/>
      <c r="AX1151" s="62"/>
      <c r="AY1151" s="62"/>
    </row>
    <row r="1152" spans="1:51" ht="12.75">
      <c r="A1152" s="309"/>
      <c r="B1152" s="234"/>
      <c r="C1152" s="223"/>
      <c r="D1152" s="191"/>
      <c r="E1152" s="131"/>
      <c r="F1152" s="185"/>
      <c r="G1152" s="84"/>
      <c r="H1152" s="84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69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62"/>
      <c r="AF1152" s="62"/>
      <c r="AG1152" s="62"/>
      <c r="AH1152" s="62"/>
      <c r="AI1152" s="62"/>
      <c r="AJ1152" s="62"/>
      <c r="AK1152" s="62"/>
      <c r="AL1152" s="62"/>
      <c r="AM1152" s="62"/>
      <c r="AN1152" s="62"/>
      <c r="AO1152" s="62"/>
      <c r="AP1152" s="62"/>
      <c r="AQ1152" s="62"/>
      <c r="AR1152" s="62"/>
      <c r="AS1152" s="62"/>
      <c r="AT1152" s="62"/>
      <c r="AU1152" s="62"/>
      <c r="AV1152" s="62"/>
      <c r="AW1152" s="62"/>
      <c r="AX1152" s="62"/>
      <c r="AY1152" s="62"/>
    </row>
    <row r="1153" spans="1:51" ht="12.75">
      <c r="A1153" s="309"/>
      <c r="B1153" s="234"/>
      <c r="C1153" s="223"/>
      <c r="D1153" s="191"/>
      <c r="E1153" s="131"/>
      <c r="F1153" s="185"/>
      <c r="G1153" s="84"/>
      <c r="H1153" s="84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69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62"/>
      <c r="AF1153" s="62"/>
      <c r="AG1153" s="62"/>
      <c r="AH1153" s="62"/>
      <c r="AI1153" s="62"/>
      <c r="AJ1153" s="62"/>
      <c r="AK1153" s="62"/>
      <c r="AL1153" s="62"/>
      <c r="AM1153" s="62"/>
      <c r="AN1153" s="62"/>
      <c r="AO1153" s="62"/>
      <c r="AP1153" s="62"/>
      <c r="AQ1153" s="62"/>
      <c r="AR1153" s="62"/>
      <c r="AS1153" s="62"/>
      <c r="AT1153" s="62"/>
      <c r="AU1153" s="62"/>
      <c r="AV1153" s="62"/>
      <c r="AW1153" s="62"/>
      <c r="AX1153" s="62"/>
      <c r="AY1153" s="62"/>
    </row>
    <row r="1154" spans="1:51" ht="12.75">
      <c r="A1154" s="309"/>
      <c r="B1154" s="234"/>
      <c r="C1154" s="223"/>
      <c r="D1154" s="191"/>
      <c r="E1154" s="131"/>
      <c r="F1154" s="185"/>
      <c r="G1154" s="84"/>
      <c r="H1154" s="84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69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62"/>
      <c r="AF1154" s="62"/>
      <c r="AG1154" s="62"/>
      <c r="AH1154" s="62"/>
      <c r="AI1154" s="62"/>
      <c r="AJ1154" s="62"/>
      <c r="AK1154" s="62"/>
      <c r="AL1154" s="62"/>
      <c r="AM1154" s="62"/>
      <c r="AN1154" s="62"/>
      <c r="AO1154" s="62"/>
      <c r="AP1154" s="62"/>
      <c r="AQ1154" s="62"/>
      <c r="AR1154" s="62"/>
      <c r="AS1154" s="62"/>
      <c r="AT1154" s="62"/>
      <c r="AU1154" s="62"/>
      <c r="AV1154" s="62"/>
      <c r="AW1154" s="62"/>
      <c r="AX1154" s="62"/>
      <c r="AY1154" s="62"/>
    </row>
    <row r="1155" spans="1:51" ht="12.75">
      <c r="A1155" s="309"/>
      <c r="B1155" s="234"/>
      <c r="C1155" s="223"/>
      <c r="D1155" s="191"/>
      <c r="E1155" s="131"/>
      <c r="F1155" s="185"/>
      <c r="G1155" s="84"/>
      <c r="H1155" s="84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69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62"/>
      <c r="AF1155" s="62"/>
      <c r="AG1155" s="62"/>
      <c r="AH1155" s="62"/>
      <c r="AI1155" s="62"/>
      <c r="AJ1155" s="62"/>
      <c r="AK1155" s="62"/>
      <c r="AL1155" s="62"/>
      <c r="AM1155" s="62"/>
      <c r="AN1155" s="62"/>
      <c r="AO1155" s="62"/>
      <c r="AP1155" s="62"/>
      <c r="AQ1155" s="62"/>
      <c r="AR1155" s="62"/>
      <c r="AS1155" s="62"/>
      <c r="AT1155" s="62"/>
      <c r="AU1155" s="62"/>
      <c r="AV1155" s="62"/>
      <c r="AW1155" s="62"/>
      <c r="AX1155" s="62"/>
      <c r="AY1155" s="62"/>
    </row>
    <row r="1156" spans="1:51" ht="12.75">
      <c r="A1156" s="309"/>
      <c r="B1156" s="234"/>
      <c r="C1156" s="223"/>
      <c r="D1156" s="191"/>
      <c r="E1156" s="131"/>
      <c r="F1156" s="185"/>
      <c r="G1156" s="84"/>
      <c r="H1156" s="84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69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62"/>
      <c r="AF1156" s="62"/>
      <c r="AG1156" s="62"/>
      <c r="AH1156" s="62"/>
      <c r="AI1156" s="62"/>
      <c r="AJ1156" s="62"/>
      <c r="AK1156" s="62"/>
      <c r="AL1156" s="62"/>
      <c r="AM1156" s="62"/>
      <c r="AN1156" s="62"/>
      <c r="AO1156" s="62"/>
      <c r="AP1156" s="62"/>
      <c r="AQ1156" s="62"/>
      <c r="AR1156" s="62"/>
      <c r="AS1156" s="62"/>
      <c r="AT1156" s="62"/>
      <c r="AU1156" s="62"/>
      <c r="AV1156" s="62"/>
      <c r="AW1156" s="62"/>
      <c r="AX1156" s="62"/>
      <c r="AY1156" s="62"/>
    </row>
    <row r="1157" spans="1:51" ht="12.75">
      <c r="A1157" s="309"/>
      <c r="B1157" s="234"/>
      <c r="C1157" s="223"/>
      <c r="D1157" s="191"/>
      <c r="E1157" s="131"/>
      <c r="F1157" s="185"/>
      <c r="G1157" s="84"/>
      <c r="H1157" s="84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69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62"/>
      <c r="AF1157" s="62"/>
      <c r="AG1157" s="62"/>
      <c r="AH1157" s="62"/>
      <c r="AI1157" s="62"/>
      <c r="AJ1157" s="62"/>
      <c r="AK1157" s="62"/>
      <c r="AL1157" s="62"/>
      <c r="AM1157" s="62"/>
      <c r="AN1157" s="62"/>
      <c r="AO1157" s="62"/>
      <c r="AP1157" s="62"/>
      <c r="AQ1157" s="62"/>
      <c r="AR1157" s="62"/>
      <c r="AS1157" s="62"/>
      <c r="AT1157" s="62"/>
      <c r="AU1157" s="62"/>
      <c r="AV1157" s="62"/>
      <c r="AW1157" s="62"/>
      <c r="AX1157" s="62"/>
      <c r="AY1157" s="62"/>
    </row>
    <row r="1158" spans="1:51" ht="12.75">
      <c r="A1158" s="309"/>
      <c r="B1158" s="234"/>
      <c r="C1158" s="223"/>
      <c r="D1158" s="191"/>
      <c r="E1158" s="131"/>
      <c r="F1158" s="185"/>
      <c r="G1158" s="84"/>
      <c r="H1158" s="84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69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62"/>
      <c r="AF1158" s="62"/>
      <c r="AG1158" s="62"/>
      <c r="AH1158" s="62"/>
      <c r="AI1158" s="62"/>
      <c r="AJ1158" s="62"/>
      <c r="AK1158" s="62"/>
      <c r="AL1158" s="62"/>
      <c r="AM1158" s="62"/>
      <c r="AN1158" s="62"/>
      <c r="AO1158" s="62"/>
      <c r="AP1158" s="62"/>
      <c r="AQ1158" s="62"/>
      <c r="AR1158" s="62"/>
      <c r="AS1158" s="62"/>
      <c r="AT1158" s="62"/>
      <c r="AU1158" s="62"/>
      <c r="AV1158" s="62"/>
      <c r="AW1158" s="62"/>
      <c r="AX1158" s="62"/>
      <c r="AY1158" s="62"/>
    </row>
    <row r="1159" spans="1:51" ht="12.75">
      <c r="A1159" s="309"/>
      <c r="B1159" s="234"/>
      <c r="C1159" s="223"/>
      <c r="D1159" s="191"/>
      <c r="E1159" s="131"/>
      <c r="F1159" s="185"/>
      <c r="G1159" s="84"/>
      <c r="H1159" s="84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69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62"/>
      <c r="AF1159" s="62"/>
      <c r="AG1159" s="62"/>
      <c r="AH1159" s="62"/>
      <c r="AI1159" s="62"/>
      <c r="AJ1159" s="62"/>
      <c r="AK1159" s="62"/>
      <c r="AL1159" s="62"/>
      <c r="AM1159" s="62"/>
      <c r="AN1159" s="62"/>
      <c r="AO1159" s="62"/>
      <c r="AP1159" s="62"/>
      <c r="AQ1159" s="62"/>
      <c r="AR1159" s="62"/>
      <c r="AS1159" s="62"/>
      <c r="AT1159" s="62"/>
      <c r="AU1159" s="62"/>
      <c r="AV1159" s="62"/>
      <c r="AW1159" s="62"/>
      <c r="AX1159" s="62"/>
      <c r="AY1159" s="62"/>
    </row>
    <row r="1160" spans="1:51" ht="12.75">
      <c r="A1160" s="309"/>
      <c r="B1160" s="234"/>
      <c r="C1160" s="223"/>
      <c r="D1160" s="191"/>
      <c r="E1160" s="131"/>
      <c r="F1160" s="185"/>
      <c r="G1160" s="84"/>
      <c r="H1160" s="84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69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62"/>
      <c r="AF1160" s="62"/>
      <c r="AG1160" s="62"/>
      <c r="AH1160" s="62"/>
      <c r="AI1160" s="62"/>
      <c r="AJ1160" s="62"/>
      <c r="AK1160" s="62"/>
      <c r="AL1160" s="62"/>
      <c r="AM1160" s="62"/>
      <c r="AN1160" s="62"/>
      <c r="AO1160" s="62"/>
      <c r="AP1160" s="62"/>
      <c r="AQ1160" s="62"/>
      <c r="AR1160" s="62"/>
      <c r="AS1160" s="62"/>
      <c r="AT1160" s="62"/>
      <c r="AU1160" s="62"/>
      <c r="AV1160" s="62"/>
      <c r="AW1160" s="62"/>
      <c r="AX1160" s="62"/>
      <c r="AY1160" s="62"/>
    </row>
    <row r="1161" spans="1:51" ht="12.75">
      <c r="A1161" s="309"/>
      <c r="B1161" s="234"/>
      <c r="C1161" s="223"/>
      <c r="D1161" s="191"/>
      <c r="E1161" s="131"/>
      <c r="F1161" s="185"/>
      <c r="G1161" s="84"/>
      <c r="H1161" s="84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69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62"/>
      <c r="AF1161" s="62"/>
      <c r="AG1161" s="62"/>
      <c r="AH1161" s="62"/>
      <c r="AI1161" s="62"/>
      <c r="AJ1161" s="62"/>
      <c r="AK1161" s="62"/>
      <c r="AL1161" s="62"/>
      <c r="AM1161" s="62"/>
      <c r="AN1161" s="62"/>
      <c r="AO1161" s="62"/>
      <c r="AP1161" s="62"/>
      <c r="AQ1161" s="62"/>
      <c r="AR1161" s="62"/>
      <c r="AS1161" s="62"/>
      <c r="AT1161" s="62"/>
      <c r="AU1161" s="62"/>
      <c r="AV1161" s="62"/>
      <c r="AW1161" s="62"/>
      <c r="AX1161" s="62"/>
      <c r="AY1161" s="62"/>
    </row>
    <row r="1162" spans="1:51" ht="12.75">
      <c r="A1162" s="309"/>
      <c r="B1162" s="234"/>
      <c r="C1162" s="223"/>
      <c r="D1162" s="191"/>
      <c r="E1162" s="131"/>
      <c r="F1162" s="185"/>
      <c r="G1162" s="84"/>
      <c r="H1162" s="84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69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62"/>
      <c r="AF1162" s="62"/>
      <c r="AG1162" s="62"/>
      <c r="AH1162" s="62"/>
      <c r="AI1162" s="62"/>
      <c r="AJ1162" s="62"/>
      <c r="AK1162" s="62"/>
      <c r="AL1162" s="62"/>
      <c r="AM1162" s="62"/>
      <c r="AN1162" s="62"/>
      <c r="AO1162" s="62"/>
      <c r="AP1162" s="62"/>
      <c r="AQ1162" s="62"/>
      <c r="AR1162" s="62"/>
      <c r="AS1162" s="62"/>
      <c r="AT1162" s="62"/>
      <c r="AU1162" s="62"/>
      <c r="AV1162" s="62"/>
      <c r="AW1162" s="62"/>
      <c r="AX1162" s="62"/>
      <c r="AY1162" s="62"/>
    </row>
    <row r="1163" spans="1:51" ht="12.75">
      <c r="A1163" s="309"/>
      <c r="B1163" s="234"/>
      <c r="C1163" s="223"/>
      <c r="D1163" s="191"/>
      <c r="E1163" s="131"/>
      <c r="F1163" s="185"/>
      <c r="G1163" s="84"/>
      <c r="H1163" s="84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69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62"/>
      <c r="AF1163" s="62"/>
      <c r="AG1163" s="62"/>
      <c r="AH1163" s="62"/>
      <c r="AI1163" s="62"/>
      <c r="AJ1163" s="62"/>
      <c r="AK1163" s="62"/>
      <c r="AL1163" s="62"/>
      <c r="AM1163" s="62"/>
      <c r="AN1163" s="62"/>
      <c r="AO1163" s="62"/>
      <c r="AP1163" s="62"/>
      <c r="AQ1163" s="62"/>
      <c r="AR1163" s="62"/>
      <c r="AS1163" s="62"/>
      <c r="AT1163" s="62"/>
      <c r="AU1163" s="62"/>
      <c r="AV1163" s="62"/>
      <c r="AW1163" s="62"/>
      <c r="AX1163" s="62"/>
      <c r="AY1163" s="62"/>
    </row>
    <row r="1164" spans="1:51" ht="12.75">
      <c r="A1164" s="309"/>
      <c r="B1164" s="234"/>
      <c r="C1164" s="223"/>
      <c r="D1164" s="191"/>
      <c r="E1164" s="131"/>
      <c r="F1164" s="185"/>
      <c r="G1164" s="84"/>
      <c r="H1164" s="84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69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62"/>
      <c r="AF1164" s="62"/>
      <c r="AG1164" s="62"/>
      <c r="AH1164" s="62"/>
      <c r="AI1164" s="62"/>
      <c r="AJ1164" s="62"/>
      <c r="AK1164" s="62"/>
      <c r="AL1164" s="62"/>
      <c r="AM1164" s="62"/>
      <c r="AN1164" s="62"/>
      <c r="AO1164" s="62"/>
      <c r="AP1164" s="62"/>
      <c r="AQ1164" s="62"/>
      <c r="AR1164" s="62"/>
      <c r="AS1164" s="62"/>
      <c r="AT1164" s="62"/>
      <c r="AU1164" s="62"/>
      <c r="AV1164" s="62"/>
      <c r="AW1164" s="62"/>
      <c r="AX1164" s="62"/>
      <c r="AY1164" s="62"/>
    </row>
    <row r="1165" spans="1:51" ht="12.75">
      <c r="A1165" s="309"/>
      <c r="B1165" s="234"/>
      <c r="C1165" s="223"/>
      <c r="D1165" s="191"/>
      <c r="E1165" s="131"/>
      <c r="F1165" s="185"/>
      <c r="G1165" s="84"/>
      <c r="H1165" s="84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69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62"/>
      <c r="AF1165" s="62"/>
      <c r="AG1165" s="62"/>
      <c r="AH1165" s="62"/>
      <c r="AI1165" s="62"/>
      <c r="AJ1165" s="62"/>
      <c r="AK1165" s="62"/>
      <c r="AL1165" s="62"/>
      <c r="AM1165" s="62"/>
      <c r="AN1165" s="62"/>
      <c r="AO1165" s="62"/>
      <c r="AP1165" s="62"/>
      <c r="AQ1165" s="62"/>
      <c r="AR1165" s="62"/>
      <c r="AS1165" s="62"/>
      <c r="AT1165" s="62"/>
      <c r="AU1165" s="62"/>
      <c r="AV1165" s="62"/>
      <c r="AW1165" s="62"/>
      <c r="AX1165" s="62"/>
      <c r="AY1165" s="62"/>
    </row>
    <row r="1166" spans="1:51" ht="12.75">
      <c r="A1166" s="309"/>
      <c r="B1166" s="234"/>
      <c r="C1166" s="223"/>
      <c r="D1166" s="191"/>
      <c r="E1166" s="131"/>
      <c r="F1166" s="185"/>
      <c r="G1166" s="84"/>
      <c r="H1166" s="84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69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62"/>
      <c r="AF1166" s="62"/>
      <c r="AG1166" s="62"/>
      <c r="AH1166" s="62"/>
      <c r="AI1166" s="62"/>
      <c r="AJ1166" s="62"/>
      <c r="AK1166" s="62"/>
      <c r="AL1166" s="62"/>
      <c r="AM1166" s="62"/>
      <c r="AN1166" s="62"/>
      <c r="AO1166" s="62"/>
      <c r="AP1166" s="62"/>
      <c r="AQ1166" s="62"/>
      <c r="AR1166" s="62"/>
      <c r="AS1166" s="62"/>
      <c r="AT1166" s="62"/>
      <c r="AU1166" s="62"/>
      <c r="AV1166" s="62"/>
      <c r="AW1166" s="62"/>
      <c r="AX1166" s="62"/>
      <c r="AY1166" s="62"/>
    </row>
    <row r="1167" spans="1:51" ht="12.75">
      <c r="A1167" s="309"/>
      <c r="B1167" s="234"/>
      <c r="C1167" s="223"/>
      <c r="D1167" s="191"/>
      <c r="E1167" s="131"/>
      <c r="F1167" s="185"/>
      <c r="G1167" s="84"/>
      <c r="H1167" s="84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69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62"/>
      <c r="AF1167" s="62"/>
      <c r="AG1167" s="62"/>
      <c r="AH1167" s="62"/>
      <c r="AI1167" s="62"/>
      <c r="AJ1167" s="62"/>
      <c r="AK1167" s="62"/>
      <c r="AL1167" s="62"/>
      <c r="AM1167" s="62"/>
      <c r="AN1167" s="62"/>
      <c r="AO1167" s="62"/>
      <c r="AP1167" s="62"/>
      <c r="AQ1167" s="62"/>
      <c r="AR1167" s="62"/>
      <c r="AS1167" s="62"/>
      <c r="AT1167" s="62"/>
      <c r="AU1167" s="62"/>
      <c r="AV1167" s="62"/>
      <c r="AW1167" s="62"/>
      <c r="AX1167" s="62"/>
      <c r="AY1167" s="62"/>
    </row>
    <row r="1168" spans="1:51" ht="12.75">
      <c r="A1168" s="309"/>
      <c r="B1168" s="234"/>
      <c r="C1168" s="223"/>
      <c r="D1168" s="191"/>
      <c r="E1168" s="131"/>
      <c r="F1168" s="185"/>
      <c r="G1168" s="84"/>
      <c r="H1168" s="84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69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62"/>
      <c r="AF1168" s="62"/>
      <c r="AG1168" s="62"/>
      <c r="AH1168" s="62"/>
      <c r="AI1168" s="62"/>
      <c r="AJ1168" s="62"/>
      <c r="AK1168" s="62"/>
      <c r="AL1168" s="62"/>
      <c r="AM1168" s="62"/>
      <c r="AN1168" s="62"/>
      <c r="AO1168" s="62"/>
      <c r="AP1168" s="62"/>
      <c r="AQ1168" s="62"/>
      <c r="AR1168" s="62"/>
      <c r="AS1168" s="62"/>
      <c r="AT1168" s="62"/>
      <c r="AU1168" s="62"/>
      <c r="AV1168" s="62"/>
      <c r="AW1168" s="62"/>
      <c r="AX1168" s="62"/>
      <c r="AY1168" s="62"/>
    </row>
    <row r="1169" spans="1:51" ht="12.75">
      <c r="A1169" s="309"/>
      <c r="B1169" s="234"/>
      <c r="C1169" s="223"/>
      <c r="D1169" s="191"/>
      <c r="E1169" s="131"/>
      <c r="F1169" s="185"/>
      <c r="G1169" s="84"/>
      <c r="H1169" s="84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69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62"/>
      <c r="AF1169" s="62"/>
      <c r="AG1169" s="62"/>
      <c r="AH1169" s="62"/>
      <c r="AI1169" s="62"/>
      <c r="AJ1169" s="62"/>
      <c r="AK1169" s="62"/>
      <c r="AL1169" s="62"/>
      <c r="AM1169" s="62"/>
      <c r="AN1169" s="62"/>
      <c r="AO1169" s="62"/>
      <c r="AP1169" s="62"/>
      <c r="AQ1169" s="62"/>
      <c r="AR1169" s="62"/>
      <c r="AS1169" s="62"/>
      <c r="AT1169" s="62"/>
      <c r="AU1169" s="62"/>
      <c r="AV1169" s="62"/>
      <c r="AW1169" s="62"/>
      <c r="AX1169" s="62"/>
      <c r="AY1169" s="62"/>
    </row>
    <row r="1170" spans="1:51" ht="12.75">
      <c r="A1170" s="309"/>
      <c r="B1170" s="234"/>
      <c r="C1170" s="223"/>
      <c r="D1170" s="191"/>
      <c r="E1170" s="131"/>
      <c r="F1170" s="185"/>
      <c r="G1170" s="84"/>
      <c r="H1170" s="84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69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62"/>
      <c r="AF1170" s="62"/>
      <c r="AG1170" s="62"/>
      <c r="AH1170" s="62"/>
      <c r="AI1170" s="62"/>
      <c r="AJ1170" s="62"/>
      <c r="AK1170" s="62"/>
      <c r="AL1170" s="62"/>
      <c r="AM1170" s="62"/>
      <c r="AN1170" s="62"/>
      <c r="AO1170" s="62"/>
      <c r="AP1170" s="62"/>
      <c r="AQ1170" s="62"/>
      <c r="AR1170" s="62"/>
      <c r="AS1170" s="62"/>
      <c r="AT1170" s="62"/>
      <c r="AU1170" s="62"/>
      <c r="AV1170" s="62"/>
      <c r="AW1170" s="62"/>
      <c r="AX1170" s="62"/>
      <c r="AY1170" s="62"/>
    </row>
    <row r="1171" spans="1:51" ht="12.75">
      <c r="A1171" s="309"/>
      <c r="B1171" s="234"/>
      <c r="C1171" s="223"/>
      <c r="D1171" s="191"/>
      <c r="E1171" s="131"/>
      <c r="F1171" s="185"/>
      <c r="G1171" s="84"/>
      <c r="H1171" s="84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69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62"/>
      <c r="AF1171" s="62"/>
      <c r="AG1171" s="62"/>
      <c r="AH1171" s="62"/>
      <c r="AI1171" s="62"/>
      <c r="AJ1171" s="62"/>
      <c r="AK1171" s="62"/>
      <c r="AL1171" s="62"/>
      <c r="AM1171" s="62"/>
      <c r="AN1171" s="62"/>
      <c r="AO1171" s="62"/>
      <c r="AP1171" s="62"/>
      <c r="AQ1171" s="62"/>
      <c r="AR1171" s="62"/>
      <c r="AS1171" s="62"/>
      <c r="AT1171" s="62"/>
      <c r="AU1171" s="62"/>
      <c r="AV1171" s="62"/>
      <c r="AW1171" s="62"/>
      <c r="AX1171" s="62"/>
      <c r="AY1171" s="62"/>
    </row>
    <row r="1172" spans="1:51" ht="12.75">
      <c r="A1172" s="309"/>
      <c r="B1172" s="234"/>
      <c r="C1172" s="223"/>
      <c r="D1172" s="191"/>
      <c r="E1172" s="131"/>
      <c r="F1172" s="185"/>
      <c r="G1172" s="84"/>
      <c r="H1172" s="84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69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62"/>
      <c r="AF1172" s="62"/>
      <c r="AG1172" s="62"/>
      <c r="AH1172" s="62"/>
      <c r="AI1172" s="62"/>
      <c r="AJ1172" s="62"/>
      <c r="AK1172" s="62"/>
      <c r="AL1172" s="62"/>
      <c r="AM1172" s="62"/>
      <c r="AN1172" s="62"/>
      <c r="AO1172" s="62"/>
      <c r="AP1172" s="62"/>
      <c r="AQ1172" s="62"/>
      <c r="AR1172" s="62"/>
      <c r="AS1172" s="62"/>
      <c r="AT1172" s="62"/>
      <c r="AU1172" s="62"/>
      <c r="AV1172" s="62"/>
      <c r="AW1172" s="62"/>
      <c r="AX1172" s="62"/>
      <c r="AY1172" s="62"/>
    </row>
    <row r="1173" spans="1:51" ht="12.75">
      <c r="A1173" s="309"/>
      <c r="B1173" s="234"/>
      <c r="C1173" s="223"/>
      <c r="D1173" s="191"/>
      <c r="E1173" s="131"/>
      <c r="F1173" s="185"/>
      <c r="G1173" s="84"/>
      <c r="H1173" s="84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69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62"/>
      <c r="AF1173" s="62"/>
      <c r="AG1173" s="62"/>
      <c r="AH1173" s="62"/>
      <c r="AI1173" s="62"/>
      <c r="AJ1173" s="62"/>
      <c r="AK1173" s="62"/>
      <c r="AL1173" s="62"/>
      <c r="AM1173" s="62"/>
      <c r="AN1173" s="62"/>
      <c r="AO1173" s="62"/>
      <c r="AP1173" s="62"/>
      <c r="AQ1173" s="62"/>
      <c r="AR1173" s="62"/>
      <c r="AS1173" s="62"/>
      <c r="AT1173" s="62"/>
      <c r="AU1173" s="62"/>
      <c r="AV1173" s="62"/>
      <c r="AW1173" s="62"/>
      <c r="AX1173" s="62"/>
      <c r="AY1173" s="62"/>
    </row>
    <row r="1174" spans="1:51" ht="12.75">
      <c r="A1174" s="309"/>
      <c r="B1174" s="234"/>
      <c r="C1174" s="223"/>
      <c r="D1174" s="191"/>
      <c r="E1174" s="131"/>
      <c r="F1174" s="185"/>
      <c r="G1174" s="84"/>
      <c r="H1174" s="84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69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62"/>
      <c r="AF1174" s="62"/>
      <c r="AG1174" s="62"/>
      <c r="AH1174" s="62"/>
      <c r="AI1174" s="62"/>
      <c r="AJ1174" s="62"/>
      <c r="AK1174" s="62"/>
      <c r="AL1174" s="62"/>
      <c r="AM1174" s="62"/>
      <c r="AN1174" s="62"/>
      <c r="AO1174" s="62"/>
      <c r="AP1174" s="62"/>
      <c r="AQ1174" s="62"/>
      <c r="AR1174" s="62"/>
      <c r="AS1174" s="62"/>
      <c r="AT1174" s="62"/>
      <c r="AU1174" s="62"/>
      <c r="AV1174" s="62"/>
      <c r="AW1174" s="62"/>
      <c r="AX1174" s="62"/>
      <c r="AY1174" s="62"/>
    </row>
    <row r="1175" spans="1:51" ht="12.75">
      <c r="A1175" s="309"/>
      <c r="B1175" s="234"/>
      <c r="C1175" s="223"/>
      <c r="D1175" s="191"/>
      <c r="E1175" s="131"/>
      <c r="F1175" s="185"/>
      <c r="G1175" s="84"/>
      <c r="H1175" s="84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69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62"/>
      <c r="AF1175" s="62"/>
      <c r="AG1175" s="62"/>
      <c r="AH1175" s="62"/>
      <c r="AI1175" s="62"/>
      <c r="AJ1175" s="62"/>
      <c r="AK1175" s="62"/>
      <c r="AL1175" s="62"/>
      <c r="AM1175" s="62"/>
      <c r="AN1175" s="62"/>
      <c r="AO1175" s="62"/>
      <c r="AP1175" s="62"/>
      <c r="AQ1175" s="62"/>
      <c r="AR1175" s="62"/>
      <c r="AS1175" s="62"/>
      <c r="AT1175" s="62"/>
      <c r="AU1175" s="62"/>
      <c r="AV1175" s="62"/>
      <c r="AW1175" s="62"/>
      <c r="AX1175" s="62"/>
      <c r="AY1175" s="62"/>
    </row>
    <row r="1176" spans="1:51" ht="12.75">
      <c r="A1176" s="309"/>
      <c r="B1176" s="234"/>
      <c r="C1176" s="223"/>
      <c r="D1176" s="191"/>
      <c r="E1176" s="131"/>
      <c r="F1176" s="185"/>
      <c r="G1176" s="84"/>
      <c r="H1176" s="84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69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62"/>
      <c r="AF1176" s="62"/>
      <c r="AG1176" s="62"/>
      <c r="AH1176" s="62"/>
      <c r="AI1176" s="62"/>
      <c r="AJ1176" s="62"/>
      <c r="AK1176" s="62"/>
      <c r="AL1176" s="62"/>
      <c r="AM1176" s="62"/>
      <c r="AN1176" s="62"/>
      <c r="AO1176" s="62"/>
      <c r="AP1176" s="62"/>
      <c r="AQ1176" s="62"/>
      <c r="AR1176" s="62"/>
      <c r="AS1176" s="62"/>
      <c r="AT1176" s="62"/>
      <c r="AU1176" s="62"/>
      <c r="AV1176" s="62"/>
      <c r="AW1176" s="62"/>
      <c r="AX1176" s="62"/>
      <c r="AY1176" s="62"/>
    </row>
    <row r="1177" spans="1:51" ht="12.75">
      <c r="A1177" s="309"/>
      <c r="B1177" s="234"/>
      <c r="C1177" s="223"/>
      <c r="D1177" s="191"/>
      <c r="E1177" s="131"/>
      <c r="F1177" s="185"/>
      <c r="G1177" s="84"/>
      <c r="H1177" s="84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69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62"/>
      <c r="AF1177" s="62"/>
      <c r="AG1177" s="62"/>
      <c r="AH1177" s="62"/>
      <c r="AI1177" s="62"/>
      <c r="AJ1177" s="62"/>
      <c r="AK1177" s="62"/>
      <c r="AL1177" s="62"/>
      <c r="AM1177" s="62"/>
      <c r="AN1177" s="62"/>
      <c r="AO1177" s="62"/>
      <c r="AP1177" s="62"/>
      <c r="AQ1177" s="62"/>
      <c r="AR1177" s="62"/>
      <c r="AS1177" s="62"/>
      <c r="AT1177" s="62"/>
      <c r="AU1177" s="62"/>
      <c r="AV1177" s="62"/>
      <c r="AW1177" s="62"/>
      <c r="AX1177" s="62"/>
      <c r="AY1177" s="62"/>
    </row>
    <row r="1178" spans="1:51" ht="12.75">
      <c r="A1178" s="309"/>
      <c r="B1178" s="234"/>
      <c r="C1178" s="223"/>
      <c r="D1178" s="191"/>
      <c r="E1178" s="131"/>
      <c r="F1178" s="185"/>
      <c r="G1178" s="84"/>
      <c r="H1178" s="84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69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62"/>
      <c r="AF1178" s="62"/>
      <c r="AG1178" s="62"/>
      <c r="AH1178" s="62"/>
      <c r="AI1178" s="62"/>
      <c r="AJ1178" s="62"/>
      <c r="AK1178" s="62"/>
      <c r="AL1178" s="62"/>
      <c r="AM1178" s="62"/>
      <c r="AN1178" s="62"/>
      <c r="AO1178" s="62"/>
      <c r="AP1178" s="62"/>
      <c r="AQ1178" s="62"/>
      <c r="AR1178" s="62"/>
      <c r="AS1178" s="62"/>
      <c r="AT1178" s="62"/>
      <c r="AU1178" s="62"/>
      <c r="AV1178" s="62"/>
      <c r="AW1178" s="62"/>
      <c r="AX1178" s="62"/>
      <c r="AY1178" s="62"/>
    </row>
    <row r="1179" spans="1:51" ht="12.75">
      <c r="A1179" s="309"/>
      <c r="B1179" s="234"/>
      <c r="C1179" s="223"/>
      <c r="D1179" s="191"/>
      <c r="E1179" s="131"/>
      <c r="F1179" s="185"/>
      <c r="G1179" s="84"/>
      <c r="H1179" s="84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69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62"/>
      <c r="AF1179" s="62"/>
      <c r="AG1179" s="62"/>
      <c r="AH1179" s="62"/>
      <c r="AI1179" s="62"/>
      <c r="AJ1179" s="62"/>
      <c r="AK1179" s="62"/>
      <c r="AL1179" s="62"/>
      <c r="AM1179" s="62"/>
      <c r="AN1179" s="62"/>
      <c r="AO1179" s="62"/>
      <c r="AP1179" s="62"/>
      <c r="AQ1179" s="62"/>
      <c r="AR1179" s="62"/>
      <c r="AS1179" s="62"/>
      <c r="AT1179" s="62"/>
      <c r="AU1179" s="62"/>
      <c r="AV1179" s="62"/>
      <c r="AW1179" s="62"/>
      <c r="AX1179" s="62"/>
      <c r="AY1179" s="62"/>
    </row>
    <row r="1180" spans="1:51" ht="12.75">
      <c r="A1180" s="309"/>
      <c r="B1180" s="234"/>
      <c r="C1180" s="223"/>
      <c r="D1180" s="191"/>
      <c r="E1180" s="131"/>
      <c r="F1180" s="185"/>
      <c r="G1180" s="84"/>
      <c r="H1180" s="84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69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62"/>
      <c r="AF1180" s="62"/>
      <c r="AG1180" s="62"/>
      <c r="AH1180" s="62"/>
      <c r="AI1180" s="62"/>
      <c r="AJ1180" s="62"/>
      <c r="AK1180" s="62"/>
      <c r="AL1180" s="62"/>
      <c r="AM1180" s="62"/>
      <c r="AN1180" s="62"/>
      <c r="AO1180" s="62"/>
      <c r="AP1180" s="62"/>
      <c r="AQ1180" s="62"/>
      <c r="AR1180" s="62"/>
      <c r="AS1180" s="62"/>
      <c r="AT1180" s="62"/>
      <c r="AU1180" s="62"/>
      <c r="AV1180" s="62"/>
      <c r="AW1180" s="62"/>
      <c r="AX1180" s="62"/>
      <c r="AY1180" s="62"/>
    </row>
    <row r="1181" spans="1:51" ht="12.75">
      <c r="A1181" s="309"/>
      <c r="B1181" s="234"/>
      <c r="C1181" s="223"/>
      <c r="D1181" s="191"/>
      <c r="E1181" s="131"/>
      <c r="F1181" s="185"/>
      <c r="G1181" s="84"/>
      <c r="H1181" s="84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69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62"/>
      <c r="AF1181" s="62"/>
      <c r="AG1181" s="62"/>
      <c r="AH1181" s="62"/>
      <c r="AI1181" s="62"/>
      <c r="AJ1181" s="62"/>
      <c r="AK1181" s="62"/>
      <c r="AL1181" s="62"/>
      <c r="AM1181" s="62"/>
      <c r="AN1181" s="62"/>
      <c r="AO1181" s="62"/>
      <c r="AP1181" s="62"/>
      <c r="AQ1181" s="62"/>
      <c r="AR1181" s="62"/>
      <c r="AS1181" s="62"/>
      <c r="AT1181" s="62"/>
      <c r="AU1181" s="62"/>
      <c r="AV1181" s="62"/>
      <c r="AW1181" s="62"/>
      <c r="AX1181" s="62"/>
      <c r="AY1181" s="62"/>
    </row>
    <row r="1182" spans="1:51" ht="12.75">
      <c r="A1182" s="309"/>
      <c r="B1182" s="234"/>
      <c r="C1182" s="223"/>
      <c r="D1182" s="191"/>
      <c r="E1182" s="131"/>
      <c r="F1182" s="185"/>
      <c r="G1182" s="84"/>
      <c r="H1182" s="84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69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62"/>
      <c r="AF1182" s="62"/>
      <c r="AG1182" s="62"/>
      <c r="AH1182" s="62"/>
      <c r="AI1182" s="62"/>
      <c r="AJ1182" s="62"/>
      <c r="AK1182" s="62"/>
      <c r="AL1182" s="62"/>
      <c r="AM1182" s="62"/>
      <c r="AN1182" s="62"/>
      <c r="AO1182" s="62"/>
      <c r="AP1182" s="62"/>
      <c r="AQ1182" s="62"/>
      <c r="AR1182" s="62"/>
      <c r="AS1182" s="62"/>
      <c r="AT1182" s="62"/>
      <c r="AU1182" s="62"/>
      <c r="AV1182" s="62"/>
      <c r="AW1182" s="62"/>
      <c r="AX1182" s="62"/>
      <c r="AY1182" s="62"/>
    </row>
    <row r="1183" spans="1:51" ht="12.75">
      <c r="A1183" s="309"/>
      <c r="B1183" s="234"/>
      <c r="C1183" s="223"/>
      <c r="D1183" s="191"/>
      <c r="E1183" s="131"/>
      <c r="F1183" s="185"/>
      <c r="G1183" s="84"/>
      <c r="H1183" s="84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69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62"/>
      <c r="AF1183" s="62"/>
      <c r="AG1183" s="62"/>
      <c r="AH1183" s="62"/>
      <c r="AI1183" s="62"/>
      <c r="AJ1183" s="62"/>
      <c r="AK1183" s="62"/>
      <c r="AL1183" s="62"/>
      <c r="AM1183" s="62"/>
      <c r="AN1183" s="62"/>
      <c r="AO1183" s="62"/>
      <c r="AP1183" s="62"/>
      <c r="AQ1183" s="62"/>
      <c r="AR1183" s="62"/>
      <c r="AS1183" s="62"/>
      <c r="AT1183" s="62"/>
      <c r="AU1183" s="62"/>
      <c r="AV1183" s="62"/>
      <c r="AW1183" s="62"/>
      <c r="AX1183" s="62"/>
      <c r="AY1183" s="62"/>
    </row>
    <row r="1184" spans="1:51" ht="12.75">
      <c r="A1184" s="309"/>
      <c r="B1184" s="234"/>
      <c r="C1184" s="223"/>
      <c r="D1184" s="191"/>
      <c r="E1184" s="131"/>
      <c r="F1184" s="185"/>
      <c r="G1184" s="84"/>
      <c r="H1184" s="84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69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62"/>
      <c r="AF1184" s="62"/>
      <c r="AG1184" s="62"/>
      <c r="AH1184" s="62"/>
      <c r="AI1184" s="62"/>
      <c r="AJ1184" s="62"/>
      <c r="AK1184" s="62"/>
      <c r="AL1184" s="62"/>
      <c r="AM1184" s="62"/>
      <c r="AN1184" s="62"/>
      <c r="AO1184" s="62"/>
      <c r="AP1184" s="62"/>
      <c r="AQ1184" s="62"/>
      <c r="AR1184" s="62"/>
      <c r="AS1184" s="62"/>
      <c r="AT1184" s="62"/>
      <c r="AU1184" s="62"/>
      <c r="AV1184" s="62"/>
      <c r="AW1184" s="62"/>
      <c r="AX1184" s="62"/>
      <c r="AY1184" s="62"/>
    </row>
    <row r="1185" spans="1:51" ht="12.75">
      <c r="A1185" s="309"/>
      <c r="B1185" s="234"/>
      <c r="C1185" s="223"/>
      <c r="D1185" s="191"/>
      <c r="E1185" s="131"/>
      <c r="F1185" s="185"/>
      <c r="G1185" s="84"/>
      <c r="H1185" s="84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69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62"/>
      <c r="AF1185" s="62"/>
      <c r="AG1185" s="62"/>
      <c r="AH1185" s="62"/>
      <c r="AI1185" s="62"/>
      <c r="AJ1185" s="62"/>
      <c r="AK1185" s="62"/>
      <c r="AL1185" s="62"/>
      <c r="AM1185" s="62"/>
      <c r="AN1185" s="62"/>
      <c r="AO1185" s="62"/>
      <c r="AP1185" s="62"/>
      <c r="AQ1185" s="62"/>
      <c r="AR1185" s="62"/>
      <c r="AS1185" s="62"/>
      <c r="AT1185" s="62"/>
      <c r="AU1185" s="62"/>
      <c r="AV1185" s="62"/>
      <c r="AW1185" s="62"/>
      <c r="AX1185" s="62"/>
      <c r="AY1185" s="62"/>
    </row>
    <row r="1186" spans="1:51" ht="12.75">
      <c r="A1186" s="309"/>
      <c r="B1186" s="234"/>
      <c r="C1186" s="223"/>
      <c r="D1186" s="191"/>
      <c r="E1186" s="131"/>
      <c r="F1186" s="185"/>
      <c r="G1186" s="84"/>
      <c r="H1186" s="84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69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62"/>
      <c r="AF1186" s="62"/>
      <c r="AG1186" s="62"/>
      <c r="AH1186" s="62"/>
      <c r="AI1186" s="62"/>
      <c r="AJ1186" s="62"/>
      <c r="AK1186" s="62"/>
      <c r="AL1186" s="62"/>
      <c r="AM1186" s="62"/>
      <c r="AN1186" s="62"/>
      <c r="AO1186" s="62"/>
      <c r="AP1186" s="62"/>
      <c r="AQ1186" s="62"/>
      <c r="AR1186" s="62"/>
      <c r="AS1186" s="62"/>
      <c r="AT1186" s="62"/>
      <c r="AU1186" s="62"/>
      <c r="AV1186" s="62"/>
      <c r="AW1186" s="62"/>
      <c r="AX1186" s="62"/>
      <c r="AY1186" s="62"/>
    </row>
    <row r="1187" spans="1:51" ht="12.75">
      <c r="A1187" s="309"/>
      <c r="B1187" s="234"/>
      <c r="C1187" s="223"/>
      <c r="D1187" s="191"/>
      <c r="E1187" s="131"/>
      <c r="F1187" s="185"/>
      <c r="G1187" s="84"/>
      <c r="H1187" s="84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69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62"/>
      <c r="AF1187" s="62"/>
      <c r="AG1187" s="62"/>
      <c r="AH1187" s="62"/>
      <c r="AI1187" s="62"/>
      <c r="AJ1187" s="62"/>
      <c r="AK1187" s="62"/>
      <c r="AL1187" s="62"/>
      <c r="AM1187" s="62"/>
      <c r="AN1187" s="62"/>
      <c r="AO1187" s="62"/>
      <c r="AP1187" s="62"/>
      <c r="AQ1187" s="62"/>
      <c r="AR1187" s="62"/>
      <c r="AS1187" s="62"/>
      <c r="AT1187" s="62"/>
      <c r="AU1187" s="62"/>
      <c r="AV1187" s="62"/>
      <c r="AW1187" s="62"/>
      <c r="AX1187" s="62"/>
      <c r="AY1187" s="62"/>
    </row>
    <row r="1188" spans="1:51" ht="12.75">
      <c r="A1188" s="309"/>
      <c r="B1188" s="234"/>
      <c r="C1188" s="223"/>
      <c r="D1188" s="191"/>
      <c r="E1188" s="131"/>
      <c r="F1188" s="185"/>
      <c r="G1188" s="84"/>
      <c r="H1188" s="84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69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62"/>
      <c r="AF1188" s="62"/>
      <c r="AG1188" s="62"/>
      <c r="AH1188" s="62"/>
      <c r="AI1188" s="62"/>
      <c r="AJ1188" s="62"/>
      <c r="AK1188" s="62"/>
      <c r="AL1188" s="62"/>
      <c r="AM1188" s="62"/>
      <c r="AN1188" s="62"/>
      <c r="AO1188" s="62"/>
      <c r="AP1188" s="62"/>
      <c r="AQ1188" s="62"/>
      <c r="AR1188" s="62"/>
      <c r="AS1188" s="62"/>
      <c r="AT1188" s="62"/>
      <c r="AU1188" s="62"/>
      <c r="AV1188" s="62"/>
      <c r="AW1188" s="62"/>
      <c r="AX1188" s="62"/>
      <c r="AY1188" s="62"/>
    </row>
    <row r="1189" spans="1:51" ht="12.75">
      <c r="A1189" s="309"/>
      <c r="B1189" s="234"/>
      <c r="C1189" s="223"/>
      <c r="D1189" s="191"/>
      <c r="E1189" s="131"/>
      <c r="F1189" s="185"/>
      <c r="G1189" s="84"/>
      <c r="H1189" s="84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69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62"/>
      <c r="AF1189" s="62"/>
      <c r="AG1189" s="62"/>
      <c r="AH1189" s="62"/>
      <c r="AI1189" s="62"/>
      <c r="AJ1189" s="62"/>
      <c r="AK1189" s="62"/>
      <c r="AL1189" s="62"/>
      <c r="AM1189" s="62"/>
      <c r="AN1189" s="62"/>
      <c r="AO1189" s="62"/>
      <c r="AP1189" s="62"/>
      <c r="AQ1189" s="62"/>
      <c r="AR1189" s="62"/>
      <c r="AS1189" s="62"/>
      <c r="AT1189" s="62"/>
      <c r="AU1189" s="62"/>
      <c r="AV1189" s="62"/>
      <c r="AW1189" s="62"/>
      <c r="AX1189" s="62"/>
      <c r="AY1189" s="62"/>
    </row>
    <row r="1190" spans="1:51" ht="12.75">
      <c r="A1190" s="309"/>
      <c r="B1190" s="234"/>
      <c r="C1190" s="223"/>
      <c r="D1190" s="191"/>
      <c r="E1190" s="131"/>
      <c r="F1190" s="185"/>
      <c r="G1190" s="84"/>
      <c r="H1190" s="84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69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62"/>
      <c r="AF1190" s="62"/>
      <c r="AG1190" s="62"/>
      <c r="AH1190" s="62"/>
      <c r="AI1190" s="62"/>
      <c r="AJ1190" s="62"/>
      <c r="AK1190" s="62"/>
      <c r="AL1190" s="62"/>
      <c r="AM1190" s="62"/>
      <c r="AN1190" s="62"/>
      <c r="AO1190" s="62"/>
      <c r="AP1190" s="62"/>
      <c r="AQ1190" s="62"/>
      <c r="AR1190" s="62"/>
      <c r="AS1190" s="62"/>
      <c r="AT1190" s="62"/>
      <c r="AU1190" s="62"/>
      <c r="AV1190" s="62"/>
      <c r="AW1190" s="62"/>
      <c r="AX1190" s="62"/>
      <c r="AY1190" s="62"/>
    </row>
    <row r="1191" spans="1:51" ht="12.75">
      <c r="A1191" s="309"/>
      <c r="B1191" s="234"/>
      <c r="C1191" s="223"/>
      <c r="D1191" s="191"/>
      <c r="E1191" s="131"/>
      <c r="F1191" s="185"/>
      <c r="G1191" s="84"/>
      <c r="H1191" s="84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69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62"/>
      <c r="AF1191" s="62"/>
      <c r="AG1191" s="62"/>
      <c r="AH1191" s="62"/>
      <c r="AI1191" s="62"/>
      <c r="AJ1191" s="62"/>
      <c r="AK1191" s="62"/>
      <c r="AL1191" s="62"/>
      <c r="AM1191" s="62"/>
      <c r="AN1191" s="62"/>
      <c r="AO1191" s="62"/>
      <c r="AP1191" s="62"/>
      <c r="AQ1191" s="62"/>
      <c r="AR1191" s="62"/>
      <c r="AS1191" s="62"/>
      <c r="AT1191" s="62"/>
      <c r="AU1191" s="62"/>
      <c r="AV1191" s="62"/>
      <c r="AW1191" s="62"/>
      <c r="AX1191" s="62"/>
      <c r="AY1191" s="62"/>
    </row>
    <row r="1192" spans="1:51" ht="12.75">
      <c r="A1192" s="309"/>
      <c r="B1192" s="234"/>
      <c r="C1192" s="223"/>
      <c r="D1192" s="191"/>
      <c r="E1192" s="131"/>
      <c r="F1192" s="185"/>
      <c r="G1192" s="84"/>
      <c r="H1192" s="84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69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62"/>
      <c r="AF1192" s="62"/>
      <c r="AG1192" s="62"/>
      <c r="AH1192" s="62"/>
      <c r="AI1192" s="62"/>
      <c r="AJ1192" s="62"/>
      <c r="AK1192" s="62"/>
      <c r="AL1192" s="62"/>
      <c r="AM1192" s="62"/>
      <c r="AN1192" s="62"/>
      <c r="AO1192" s="62"/>
      <c r="AP1192" s="62"/>
      <c r="AQ1192" s="62"/>
      <c r="AR1192" s="62"/>
      <c r="AS1192" s="62"/>
      <c r="AT1192" s="62"/>
      <c r="AU1192" s="62"/>
      <c r="AV1192" s="62"/>
      <c r="AW1192" s="62"/>
      <c r="AX1192" s="62"/>
      <c r="AY1192" s="62"/>
    </row>
    <row r="1193" spans="1:51" ht="12.75">
      <c r="A1193" s="309"/>
      <c r="B1193" s="234"/>
      <c r="C1193" s="223"/>
      <c r="D1193" s="191"/>
      <c r="E1193" s="131"/>
      <c r="F1193" s="185"/>
      <c r="G1193" s="84"/>
      <c r="H1193" s="84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69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62"/>
      <c r="AF1193" s="62"/>
      <c r="AG1193" s="62"/>
      <c r="AH1193" s="62"/>
      <c r="AI1193" s="62"/>
      <c r="AJ1193" s="62"/>
      <c r="AK1193" s="62"/>
      <c r="AL1193" s="62"/>
      <c r="AM1193" s="62"/>
      <c r="AN1193" s="62"/>
      <c r="AO1193" s="62"/>
      <c r="AP1193" s="62"/>
      <c r="AQ1193" s="62"/>
      <c r="AR1193" s="62"/>
      <c r="AS1193" s="62"/>
      <c r="AT1193" s="62"/>
      <c r="AU1193" s="62"/>
      <c r="AV1193" s="62"/>
      <c r="AW1193" s="62"/>
      <c r="AX1193" s="62"/>
      <c r="AY1193" s="62"/>
    </row>
    <row r="1194" spans="1:51" ht="12.75">
      <c r="A1194" s="309"/>
      <c r="B1194" s="234"/>
      <c r="C1194" s="223"/>
      <c r="D1194" s="191"/>
      <c r="E1194" s="131"/>
      <c r="F1194" s="185"/>
      <c r="G1194" s="84"/>
      <c r="H1194" s="84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69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62"/>
      <c r="AF1194" s="62"/>
      <c r="AG1194" s="62"/>
      <c r="AH1194" s="62"/>
      <c r="AI1194" s="62"/>
      <c r="AJ1194" s="62"/>
      <c r="AK1194" s="62"/>
      <c r="AL1194" s="62"/>
      <c r="AM1194" s="62"/>
      <c r="AN1194" s="62"/>
      <c r="AO1194" s="62"/>
      <c r="AP1194" s="62"/>
      <c r="AQ1194" s="62"/>
      <c r="AR1194" s="62"/>
      <c r="AS1194" s="62"/>
      <c r="AT1194" s="62"/>
      <c r="AU1194" s="62"/>
      <c r="AV1194" s="62"/>
      <c r="AW1194" s="62"/>
      <c r="AX1194" s="62"/>
      <c r="AY1194" s="62"/>
    </row>
    <row r="1195" spans="1:51" ht="12.75">
      <c r="A1195" s="309"/>
      <c r="B1195" s="234"/>
      <c r="C1195" s="223"/>
      <c r="D1195" s="191"/>
      <c r="E1195" s="131"/>
      <c r="F1195" s="185"/>
      <c r="G1195" s="84"/>
      <c r="H1195" s="84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69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62"/>
      <c r="AF1195" s="62"/>
      <c r="AG1195" s="62"/>
      <c r="AH1195" s="62"/>
      <c r="AI1195" s="62"/>
      <c r="AJ1195" s="62"/>
      <c r="AK1195" s="62"/>
      <c r="AL1195" s="62"/>
      <c r="AM1195" s="62"/>
      <c r="AN1195" s="62"/>
      <c r="AO1195" s="62"/>
      <c r="AP1195" s="62"/>
      <c r="AQ1195" s="62"/>
      <c r="AR1195" s="62"/>
      <c r="AS1195" s="62"/>
      <c r="AT1195" s="62"/>
      <c r="AU1195" s="62"/>
      <c r="AV1195" s="62"/>
      <c r="AW1195" s="62"/>
      <c r="AX1195" s="62"/>
      <c r="AY1195" s="62"/>
    </row>
    <row r="1196" spans="1:51" ht="12.75">
      <c r="A1196" s="309"/>
      <c r="B1196" s="234"/>
      <c r="C1196" s="223"/>
      <c r="D1196" s="191"/>
      <c r="E1196" s="131"/>
      <c r="F1196" s="185"/>
      <c r="G1196" s="84"/>
      <c r="H1196" s="84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69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62"/>
      <c r="AF1196" s="62"/>
      <c r="AG1196" s="62"/>
      <c r="AH1196" s="62"/>
      <c r="AI1196" s="62"/>
      <c r="AJ1196" s="62"/>
      <c r="AK1196" s="62"/>
      <c r="AL1196" s="62"/>
      <c r="AM1196" s="62"/>
      <c r="AN1196" s="62"/>
      <c r="AO1196" s="62"/>
      <c r="AP1196" s="62"/>
      <c r="AQ1196" s="62"/>
      <c r="AR1196" s="62"/>
      <c r="AS1196" s="62"/>
      <c r="AT1196" s="62"/>
      <c r="AU1196" s="62"/>
      <c r="AV1196" s="62"/>
      <c r="AW1196" s="62"/>
      <c r="AX1196" s="62"/>
      <c r="AY1196" s="62"/>
    </row>
    <row r="1197" spans="1:51" ht="12.75">
      <c r="A1197" s="309"/>
      <c r="B1197" s="234"/>
      <c r="C1197" s="223"/>
      <c r="D1197" s="191"/>
      <c r="E1197" s="131"/>
      <c r="F1197" s="185"/>
      <c r="G1197" s="84"/>
      <c r="H1197" s="84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69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62"/>
      <c r="AF1197" s="62"/>
      <c r="AG1197" s="62"/>
      <c r="AH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R1197" s="62"/>
      <c r="AS1197" s="62"/>
      <c r="AT1197" s="62"/>
      <c r="AU1197" s="62"/>
      <c r="AV1197" s="62"/>
      <c r="AW1197" s="62"/>
      <c r="AX1197" s="62"/>
      <c r="AY1197" s="62"/>
    </row>
    <row r="1198" spans="1:51" ht="12.75">
      <c r="A1198" s="309"/>
      <c r="B1198" s="234"/>
      <c r="C1198" s="223"/>
      <c r="D1198" s="191"/>
      <c r="E1198" s="131"/>
      <c r="F1198" s="185"/>
      <c r="G1198" s="84"/>
      <c r="H1198" s="84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69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62"/>
      <c r="AF1198" s="62"/>
      <c r="AG1198" s="62"/>
      <c r="AH1198" s="62"/>
      <c r="AI1198" s="62"/>
      <c r="AJ1198" s="62"/>
      <c r="AK1198" s="62"/>
      <c r="AL1198" s="62"/>
      <c r="AM1198" s="62"/>
      <c r="AN1198" s="62"/>
      <c r="AO1198" s="62"/>
      <c r="AP1198" s="62"/>
      <c r="AQ1198" s="62"/>
      <c r="AR1198" s="62"/>
      <c r="AS1198" s="62"/>
      <c r="AT1198" s="62"/>
      <c r="AU1198" s="62"/>
      <c r="AV1198" s="62"/>
      <c r="AW1198" s="62"/>
      <c r="AX1198" s="62"/>
      <c r="AY1198" s="62"/>
    </row>
    <row r="1199" spans="1:51" ht="12.75">
      <c r="A1199" s="309"/>
      <c r="B1199" s="234"/>
      <c r="C1199" s="223"/>
      <c r="D1199" s="191"/>
      <c r="E1199" s="131"/>
      <c r="F1199" s="185"/>
      <c r="G1199" s="84"/>
      <c r="H1199" s="84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69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62"/>
      <c r="AF1199" s="62"/>
      <c r="AG1199" s="62"/>
      <c r="AH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R1199" s="62"/>
      <c r="AS1199" s="62"/>
      <c r="AT1199" s="62"/>
      <c r="AU1199" s="62"/>
      <c r="AV1199" s="62"/>
      <c r="AW1199" s="62"/>
      <c r="AX1199" s="62"/>
      <c r="AY1199" s="62"/>
    </row>
    <row r="1200" spans="1:51" ht="12.75">
      <c r="A1200" s="309"/>
      <c r="B1200" s="234"/>
      <c r="C1200" s="223"/>
      <c r="D1200" s="191"/>
      <c r="E1200" s="131"/>
      <c r="F1200" s="185"/>
      <c r="G1200" s="84"/>
      <c r="H1200" s="84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69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62"/>
      <c r="AF1200" s="62"/>
      <c r="AG1200" s="62"/>
      <c r="AH1200" s="62"/>
      <c r="AI1200" s="62"/>
      <c r="AJ1200" s="62"/>
      <c r="AK1200" s="62"/>
      <c r="AL1200" s="62"/>
      <c r="AM1200" s="62"/>
      <c r="AN1200" s="62"/>
      <c r="AO1200" s="62"/>
      <c r="AP1200" s="62"/>
      <c r="AQ1200" s="62"/>
      <c r="AR1200" s="62"/>
      <c r="AS1200" s="62"/>
      <c r="AT1200" s="62"/>
      <c r="AU1200" s="62"/>
      <c r="AV1200" s="62"/>
      <c r="AW1200" s="62"/>
      <c r="AX1200" s="62"/>
      <c r="AY1200" s="62"/>
    </row>
    <row r="1201" spans="1:51" ht="12.75">
      <c r="A1201" s="309"/>
      <c r="B1201" s="234"/>
      <c r="C1201" s="223"/>
      <c r="D1201" s="191"/>
      <c r="E1201" s="131"/>
      <c r="F1201" s="185"/>
      <c r="G1201" s="84"/>
      <c r="H1201" s="84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69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62"/>
      <c r="AF1201" s="62"/>
      <c r="AG1201" s="62"/>
      <c r="AH1201" s="62"/>
      <c r="AI1201" s="62"/>
      <c r="AJ1201" s="62"/>
      <c r="AK1201" s="62"/>
      <c r="AL1201" s="62"/>
      <c r="AM1201" s="62"/>
      <c r="AN1201" s="62"/>
      <c r="AO1201" s="62"/>
      <c r="AP1201" s="62"/>
      <c r="AQ1201" s="62"/>
      <c r="AR1201" s="62"/>
      <c r="AS1201" s="62"/>
      <c r="AT1201" s="62"/>
      <c r="AU1201" s="62"/>
      <c r="AV1201" s="62"/>
      <c r="AW1201" s="62"/>
      <c r="AX1201" s="62"/>
      <c r="AY1201" s="62"/>
    </row>
    <row r="1202" spans="1:51" ht="12.75">
      <c r="A1202" s="309"/>
      <c r="B1202" s="234"/>
      <c r="C1202" s="223"/>
      <c r="D1202" s="191"/>
      <c r="E1202" s="131"/>
      <c r="F1202" s="185"/>
      <c r="G1202" s="84"/>
      <c r="H1202" s="84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69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62"/>
      <c r="AF1202" s="62"/>
      <c r="AG1202" s="62"/>
      <c r="AH1202" s="62"/>
      <c r="AI1202" s="62"/>
      <c r="AJ1202" s="62"/>
      <c r="AK1202" s="62"/>
      <c r="AL1202" s="62"/>
      <c r="AM1202" s="62"/>
      <c r="AN1202" s="62"/>
      <c r="AO1202" s="62"/>
      <c r="AP1202" s="62"/>
      <c r="AQ1202" s="62"/>
      <c r="AR1202" s="62"/>
      <c r="AS1202" s="62"/>
      <c r="AT1202" s="62"/>
      <c r="AU1202" s="62"/>
      <c r="AV1202" s="62"/>
      <c r="AW1202" s="62"/>
      <c r="AX1202" s="62"/>
      <c r="AY1202" s="62"/>
    </row>
    <row r="1203" spans="1:51" ht="12.75">
      <c r="A1203" s="309"/>
      <c r="B1203" s="234"/>
      <c r="C1203" s="223"/>
      <c r="D1203" s="191"/>
      <c r="E1203" s="131"/>
      <c r="F1203" s="185"/>
      <c r="G1203" s="84"/>
      <c r="H1203" s="84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69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62"/>
      <c r="AF1203" s="62"/>
      <c r="AG1203" s="62"/>
      <c r="AH1203" s="62"/>
      <c r="AI1203" s="62"/>
      <c r="AJ1203" s="62"/>
      <c r="AK1203" s="62"/>
      <c r="AL1203" s="62"/>
      <c r="AM1203" s="62"/>
      <c r="AN1203" s="62"/>
      <c r="AO1203" s="62"/>
      <c r="AP1203" s="62"/>
      <c r="AQ1203" s="62"/>
      <c r="AR1203" s="62"/>
      <c r="AS1203" s="62"/>
      <c r="AT1203" s="62"/>
      <c r="AU1203" s="62"/>
      <c r="AV1203" s="62"/>
      <c r="AW1203" s="62"/>
      <c r="AX1203" s="62"/>
      <c r="AY1203" s="62"/>
    </row>
    <row r="1204" spans="1:51" ht="12.75">
      <c r="A1204" s="309"/>
      <c r="B1204" s="234"/>
      <c r="C1204" s="223"/>
      <c r="D1204" s="191"/>
      <c r="E1204" s="131"/>
      <c r="F1204" s="185"/>
      <c r="G1204" s="84"/>
      <c r="H1204" s="84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69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62"/>
      <c r="AF1204" s="62"/>
      <c r="AG1204" s="62"/>
      <c r="AH1204" s="62"/>
      <c r="AI1204" s="62"/>
      <c r="AJ1204" s="62"/>
      <c r="AK1204" s="62"/>
      <c r="AL1204" s="62"/>
      <c r="AM1204" s="62"/>
      <c r="AN1204" s="62"/>
      <c r="AO1204" s="62"/>
      <c r="AP1204" s="62"/>
      <c r="AQ1204" s="62"/>
      <c r="AR1204" s="62"/>
      <c r="AS1204" s="62"/>
      <c r="AT1204" s="62"/>
      <c r="AU1204" s="62"/>
      <c r="AV1204" s="62"/>
      <c r="AW1204" s="62"/>
      <c r="AX1204" s="62"/>
      <c r="AY1204" s="62"/>
    </row>
    <row r="1205" spans="1:51" ht="12.75">
      <c r="A1205" s="309"/>
      <c r="B1205" s="234"/>
      <c r="C1205" s="223"/>
      <c r="D1205" s="191"/>
      <c r="E1205" s="131"/>
      <c r="F1205" s="185"/>
      <c r="G1205" s="84"/>
      <c r="H1205" s="84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69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62"/>
      <c r="AF1205" s="62"/>
      <c r="AG1205" s="62"/>
      <c r="AH1205" s="62"/>
      <c r="AI1205" s="62"/>
      <c r="AJ1205" s="62"/>
      <c r="AK1205" s="62"/>
      <c r="AL1205" s="62"/>
      <c r="AM1205" s="62"/>
      <c r="AN1205" s="62"/>
      <c r="AO1205" s="62"/>
      <c r="AP1205" s="62"/>
      <c r="AQ1205" s="62"/>
      <c r="AR1205" s="62"/>
      <c r="AS1205" s="62"/>
      <c r="AT1205" s="62"/>
      <c r="AU1205" s="62"/>
      <c r="AV1205" s="62"/>
      <c r="AW1205" s="62"/>
      <c r="AX1205" s="62"/>
      <c r="AY1205" s="62"/>
    </row>
    <row r="1206" spans="1:51" ht="12.75">
      <c r="A1206" s="309"/>
      <c r="B1206" s="234"/>
      <c r="C1206" s="223"/>
      <c r="D1206" s="191"/>
      <c r="E1206" s="131"/>
      <c r="F1206" s="185"/>
      <c r="G1206" s="84"/>
      <c r="H1206" s="84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69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62"/>
      <c r="AF1206" s="62"/>
      <c r="AG1206" s="62"/>
      <c r="AH1206" s="62"/>
      <c r="AI1206" s="62"/>
      <c r="AJ1206" s="62"/>
      <c r="AK1206" s="62"/>
      <c r="AL1206" s="62"/>
      <c r="AM1206" s="62"/>
      <c r="AN1206" s="62"/>
      <c r="AO1206" s="62"/>
      <c r="AP1206" s="62"/>
      <c r="AQ1206" s="62"/>
      <c r="AR1206" s="62"/>
      <c r="AS1206" s="62"/>
      <c r="AT1206" s="62"/>
      <c r="AU1206" s="62"/>
      <c r="AV1206" s="62"/>
      <c r="AW1206" s="62"/>
      <c r="AX1206" s="62"/>
      <c r="AY1206" s="62"/>
    </row>
    <row r="1207" spans="1:51" ht="12.75">
      <c r="A1207" s="309"/>
      <c r="B1207" s="234"/>
      <c r="C1207" s="223"/>
      <c r="D1207" s="191"/>
      <c r="E1207" s="131"/>
      <c r="F1207" s="185"/>
      <c r="G1207" s="84"/>
      <c r="H1207" s="84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69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62"/>
      <c r="AF1207" s="62"/>
      <c r="AG1207" s="62"/>
      <c r="AH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R1207" s="62"/>
      <c r="AS1207" s="62"/>
      <c r="AT1207" s="62"/>
      <c r="AU1207" s="62"/>
      <c r="AV1207" s="62"/>
      <c r="AW1207" s="62"/>
      <c r="AX1207" s="62"/>
      <c r="AY1207" s="62"/>
    </row>
    <row r="1208" spans="1:51" ht="12.75">
      <c r="A1208" s="309"/>
      <c r="B1208" s="234"/>
      <c r="C1208" s="223"/>
      <c r="D1208" s="191"/>
      <c r="E1208" s="131"/>
      <c r="F1208" s="185"/>
      <c r="G1208" s="84"/>
      <c r="H1208" s="84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69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62"/>
      <c r="AF1208" s="62"/>
      <c r="AG1208" s="62"/>
      <c r="AH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R1208" s="62"/>
      <c r="AS1208" s="62"/>
      <c r="AT1208" s="62"/>
      <c r="AU1208" s="62"/>
      <c r="AV1208" s="62"/>
      <c r="AW1208" s="62"/>
      <c r="AX1208" s="62"/>
      <c r="AY1208" s="62"/>
    </row>
    <row r="1209" spans="1:51" ht="12.75">
      <c r="A1209" s="309"/>
      <c r="B1209" s="234"/>
      <c r="C1209" s="223"/>
      <c r="D1209" s="191"/>
      <c r="E1209" s="131"/>
      <c r="F1209" s="185"/>
      <c r="G1209" s="84"/>
      <c r="H1209" s="84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69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62"/>
      <c r="AF1209" s="62"/>
      <c r="AG1209" s="62"/>
      <c r="AH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R1209" s="62"/>
      <c r="AS1209" s="62"/>
      <c r="AT1209" s="62"/>
      <c r="AU1209" s="62"/>
      <c r="AV1209" s="62"/>
      <c r="AW1209" s="62"/>
      <c r="AX1209" s="62"/>
      <c r="AY1209" s="62"/>
    </row>
    <row r="1210" spans="1:51" ht="12.75">
      <c r="A1210" s="309"/>
      <c r="B1210" s="234"/>
      <c r="C1210" s="223"/>
      <c r="D1210" s="191"/>
      <c r="E1210" s="131"/>
      <c r="F1210" s="185"/>
      <c r="G1210" s="84"/>
      <c r="H1210" s="84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69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62"/>
      <c r="AF1210" s="62"/>
      <c r="AG1210" s="62"/>
      <c r="AH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R1210" s="62"/>
      <c r="AS1210" s="62"/>
      <c r="AT1210" s="62"/>
      <c r="AU1210" s="62"/>
      <c r="AV1210" s="62"/>
      <c r="AW1210" s="62"/>
      <c r="AX1210" s="62"/>
      <c r="AY1210" s="62"/>
    </row>
    <row r="1211" spans="1:51" ht="12.75">
      <c r="A1211" s="309"/>
      <c r="B1211" s="234"/>
      <c r="C1211" s="223"/>
      <c r="D1211" s="191"/>
      <c r="E1211" s="131"/>
      <c r="F1211" s="185"/>
      <c r="G1211" s="84"/>
      <c r="H1211" s="84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69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2"/>
      <c r="AV1211" s="62"/>
      <c r="AW1211" s="62"/>
      <c r="AX1211" s="62"/>
      <c r="AY1211" s="62"/>
    </row>
    <row r="1212" spans="1:51" ht="12.75">
      <c r="A1212" s="309"/>
      <c r="B1212" s="234"/>
      <c r="C1212" s="223"/>
      <c r="D1212" s="191"/>
      <c r="E1212" s="131"/>
      <c r="F1212" s="185"/>
      <c r="G1212" s="84"/>
      <c r="H1212" s="84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69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2"/>
      <c r="AV1212" s="62"/>
      <c r="AW1212" s="62"/>
      <c r="AX1212" s="62"/>
      <c r="AY1212" s="62"/>
    </row>
    <row r="1213" spans="1:51" ht="12.75">
      <c r="A1213" s="309"/>
      <c r="B1213" s="234"/>
      <c r="C1213" s="223"/>
      <c r="D1213" s="191"/>
      <c r="E1213" s="131"/>
      <c r="F1213" s="185"/>
      <c r="G1213" s="84"/>
      <c r="H1213" s="84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69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</row>
    <row r="1214" spans="1:51" ht="12.75">
      <c r="A1214" s="309"/>
      <c r="B1214" s="234"/>
      <c r="C1214" s="223"/>
      <c r="D1214" s="191"/>
      <c r="E1214" s="131"/>
      <c r="F1214" s="185"/>
      <c r="G1214" s="84"/>
      <c r="H1214" s="84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69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2"/>
      <c r="AV1214" s="62"/>
      <c r="AW1214" s="62"/>
      <c r="AX1214" s="62"/>
      <c r="AY1214" s="62"/>
    </row>
    <row r="1215" spans="1:51" ht="12.75">
      <c r="A1215" s="309"/>
      <c r="B1215" s="234"/>
      <c r="C1215" s="223"/>
      <c r="D1215" s="191"/>
      <c r="E1215" s="131"/>
      <c r="F1215" s="185"/>
      <c r="G1215" s="84"/>
      <c r="H1215" s="84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69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62"/>
      <c r="AF1215" s="62"/>
      <c r="AG1215" s="62"/>
      <c r="AH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R1215" s="62"/>
      <c r="AS1215" s="62"/>
      <c r="AT1215" s="62"/>
      <c r="AU1215" s="62"/>
      <c r="AV1215" s="62"/>
      <c r="AW1215" s="62"/>
      <c r="AX1215" s="62"/>
      <c r="AY1215" s="62"/>
    </row>
    <row r="1216" spans="1:51" ht="12.75">
      <c r="A1216" s="309"/>
      <c r="B1216" s="234"/>
      <c r="C1216" s="223"/>
      <c r="D1216" s="191"/>
      <c r="E1216" s="131"/>
      <c r="F1216" s="185"/>
      <c r="G1216" s="84"/>
      <c r="H1216" s="84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69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62"/>
      <c r="AF1216" s="62"/>
      <c r="AG1216" s="62"/>
      <c r="AH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R1216" s="62"/>
      <c r="AS1216" s="62"/>
      <c r="AT1216" s="62"/>
      <c r="AU1216" s="62"/>
      <c r="AV1216" s="62"/>
      <c r="AW1216" s="62"/>
      <c r="AX1216" s="62"/>
      <c r="AY1216" s="62"/>
    </row>
    <row r="1217" spans="1:51" ht="12.75">
      <c r="A1217" s="309"/>
      <c r="B1217" s="234"/>
      <c r="C1217" s="223"/>
      <c r="D1217" s="191"/>
      <c r="E1217" s="131"/>
      <c r="F1217" s="185"/>
      <c r="G1217" s="84"/>
      <c r="H1217" s="84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69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62"/>
      <c r="AF1217" s="62"/>
      <c r="AG1217" s="62"/>
      <c r="AH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R1217" s="62"/>
      <c r="AS1217" s="62"/>
      <c r="AT1217" s="62"/>
      <c r="AU1217" s="62"/>
      <c r="AV1217" s="62"/>
      <c r="AW1217" s="62"/>
      <c r="AX1217" s="62"/>
      <c r="AY1217" s="62"/>
    </row>
    <row r="1218" spans="1:51" ht="12.75">
      <c r="A1218" s="309"/>
      <c r="B1218" s="234"/>
      <c r="C1218" s="223"/>
      <c r="D1218" s="191"/>
      <c r="E1218" s="131"/>
      <c r="F1218" s="185"/>
      <c r="G1218" s="84"/>
      <c r="H1218" s="84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69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62"/>
      <c r="AF1218" s="62"/>
      <c r="AG1218" s="62"/>
      <c r="AH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R1218" s="62"/>
      <c r="AS1218" s="62"/>
      <c r="AT1218" s="62"/>
      <c r="AU1218" s="62"/>
      <c r="AV1218" s="62"/>
      <c r="AW1218" s="62"/>
      <c r="AX1218" s="62"/>
      <c r="AY1218" s="62"/>
    </row>
    <row r="1219" spans="1:51" ht="12.75">
      <c r="A1219" s="309"/>
      <c r="B1219" s="234"/>
      <c r="C1219" s="223"/>
      <c r="D1219" s="191"/>
      <c r="E1219" s="131"/>
      <c r="F1219" s="185"/>
      <c r="G1219" s="84"/>
      <c r="H1219" s="84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69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62"/>
      <c r="AF1219" s="62"/>
      <c r="AG1219" s="62"/>
      <c r="AH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R1219" s="62"/>
      <c r="AS1219" s="62"/>
      <c r="AT1219" s="62"/>
      <c r="AU1219" s="62"/>
      <c r="AV1219" s="62"/>
      <c r="AW1219" s="62"/>
      <c r="AX1219" s="62"/>
      <c r="AY1219" s="62"/>
    </row>
    <row r="1220" spans="1:51" ht="12.75">
      <c r="A1220" s="309"/>
      <c r="B1220" s="234"/>
      <c r="C1220" s="223"/>
      <c r="D1220" s="191"/>
      <c r="E1220" s="131"/>
      <c r="F1220" s="185"/>
      <c r="G1220" s="84"/>
      <c r="H1220" s="84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69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62"/>
      <c r="AF1220" s="62"/>
      <c r="AG1220" s="62"/>
      <c r="AH1220" s="62"/>
      <c r="AI1220" s="62"/>
      <c r="AJ1220" s="62"/>
      <c r="AK1220" s="62"/>
      <c r="AL1220" s="62"/>
      <c r="AM1220" s="62"/>
      <c r="AN1220" s="62"/>
      <c r="AO1220" s="62"/>
      <c r="AP1220" s="62"/>
      <c r="AQ1220" s="62"/>
      <c r="AR1220" s="62"/>
      <c r="AS1220" s="62"/>
      <c r="AT1220" s="62"/>
      <c r="AU1220" s="62"/>
      <c r="AV1220" s="62"/>
      <c r="AW1220" s="62"/>
      <c r="AX1220" s="62"/>
      <c r="AY1220" s="62"/>
    </row>
    <row r="1221" spans="1:51" ht="12.75">
      <c r="A1221" s="309"/>
      <c r="B1221" s="234"/>
      <c r="C1221" s="223"/>
      <c r="D1221" s="191"/>
      <c r="E1221" s="131"/>
      <c r="F1221" s="185"/>
      <c r="G1221" s="84"/>
      <c r="H1221" s="84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69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62"/>
      <c r="AF1221" s="62"/>
      <c r="AG1221" s="62"/>
      <c r="AH1221" s="62"/>
      <c r="AI1221" s="62"/>
      <c r="AJ1221" s="62"/>
      <c r="AK1221" s="62"/>
      <c r="AL1221" s="62"/>
      <c r="AM1221" s="62"/>
      <c r="AN1221" s="62"/>
      <c r="AO1221" s="62"/>
      <c r="AP1221" s="62"/>
      <c r="AQ1221" s="62"/>
      <c r="AR1221" s="62"/>
      <c r="AS1221" s="62"/>
      <c r="AT1221" s="62"/>
      <c r="AU1221" s="62"/>
      <c r="AV1221" s="62"/>
      <c r="AW1221" s="62"/>
      <c r="AX1221" s="62"/>
      <c r="AY1221" s="62"/>
    </row>
    <row r="1222" spans="1:51" ht="12.75">
      <c r="A1222" s="309"/>
      <c r="B1222" s="234"/>
      <c r="C1222" s="223"/>
      <c r="D1222" s="191"/>
      <c r="E1222" s="131"/>
      <c r="F1222" s="185"/>
      <c r="G1222" s="84"/>
      <c r="H1222" s="84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69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62"/>
      <c r="AF1222" s="62"/>
      <c r="AG1222" s="62"/>
      <c r="AH1222" s="62"/>
      <c r="AI1222" s="62"/>
      <c r="AJ1222" s="62"/>
      <c r="AK1222" s="62"/>
      <c r="AL1222" s="62"/>
      <c r="AM1222" s="62"/>
      <c r="AN1222" s="62"/>
      <c r="AO1222" s="62"/>
      <c r="AP1222" s="62"/>
      <c r="AQ1222" s="62"/>
      <c r="AR1222" s="62"/>
      <c r="AS1222" s="62"/>
      <c r="AT1222" s="62"/>
      <c r="AU1222" s="62"/>
      <c r="AV1222" s="62"/>
      <c r="AW1222" s="62"/>
      <c r="AX1222" s="62"/>
      <c r="AY1222" s="62"/>
    </row>
    <row r="1223" spans="1:51" ht="12.75">
      <c r="A1223" s="309"/>
      <c r="B1223" s="234"/>
      <c r="C1223" s="223"/>
      <c r="D1223" s="191"/>
      <c r="E1223" s="131"/>
      <c r="F1223" s="185"/>
      <c r="G1223" s="84"/>
      <c r="H1223" s="84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69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62"/>
      <c r="AF1223" s="62"/>
      <c r="AG1223" s="62"/>
      <c r="AH1223" s="62"/>
      <c r="AI1223" s="62"/>
      <c r="AJ1223" s="62"/>
      <c r="AK1223" s="62"/>
      <c r="AL1223" s="62"/>
      <c r="AM1223" s="62"/>
      <c r="AN1223" s="62"/>
      <c r="AO1223" s="62"/>
      <c r="AP1223" s="62"/>
      <c r="AQ1223" s="62"/>
      <c r="AR1223" s="62"/>
      <c r="AS1223" s="62"/>
      <c r="AT1223" s="62"/>
      <c r="AU1223" s="62"/>
      <c r="AV1223" s="62"/>
      <c r="AW1223" s="62"/>
      <c r="AX1223" s="62"/>
      <c r="AY1223" s="62"/>
    </row>
    <row r="1224" spans="1:51" ht="12.75">
      <c r="A1224" s="309"/>
      <c r="B1224" s="234"/>
      <c r="C1224" s="223"/>
      <c r="D1224" s="191"/>
      <c r="E1224" s="131"/>
      <c r="F1224" s="185"/>
      <c r="G1224" s="84"/>
      <c r="H1224" s="84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69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62"/>
      <c r="AF1224" s="62"/>
      <c r="AG1224" s="62"/>
      <c r="AH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R1224" s="62"/>
      <c r="AS1224" s="62"/>
      <c r="AT1224" s="62"/>
      <c r="AU1224" s="62"/>
      <c r="AV1224" s="62"/>
      <c r="AW1224" s="62"/>
      <c r="AX1224" s="62"/>
      <c r="AY1224" s="62"/>
    </row>
    <row r="1225" spans="1:51" ht="12.75">
      <c r="A1225" s="309"/>
      <c r="B1225" s="234"/>
      <c r="C1225" s="223"/>
      <c r="D1225" s="191"/>
      <c r="E1225" s="131"/>
      <c r="F1225" s="185"/>
      <c r="G1225" s="84"/>
      <c r="H1225" s="84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69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62"/>
      <c r="AF1225" s="62"/>
      <c r="AG1225" s="62"/>
      <c r="AH1225" s="62"/>
      <c r="AI1225" s="62"/>
      <c r="AJ1225" s="62"/>
      <c r="AK1225" s="62"/>
      <c r="AL1225" s="62"/>
      <c r="AM1225" s="62"/>
      <c r="AN1225" s="62"/>
      <c r="AO1225" s="62"/>
      <c r="AP1225" s="62"/>
      <c r="AQ1225" s="62"/>
      <c r="AR1225" s="62"/>
      <c r="AS1225" s="62"/>
      <c r="AT1225" s="62"/>
      <c r="AU1225" s="62"/>
      <c r="AV1225" s="62"/>
      <c r="AW1225" s="62"/>
      <c r="AX1225" s="62"/>
      <c r="AY1225" s="62"/>
    </row>
    <row r="1226" spans="1:51" ht="12.75">
      <c r="A1226" s="309"/>
      <c r="B1226" s="234"/>
      <c r="C1226" s="223"/>
      <c r="D1226" s="191"/>
      <c r="E1226" s="131"/>
      <c r="F1226" s="185"/>
      <c r="G1226" s="84"/>
      <c r="H1226" s="84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69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62"/>
      <c r="AF1226" s="62"/>
      <c r="AG1226" s="62"/>
      <c r="AH1226" s="62"/>
      <c r="AI1226" s="62"/>
      <c r="AJ1226" s="62"/>
      <c r="AK1226" s="62"/>
      <c r="AL1226" s="62"/>
      <c r="AM1226" s="62"/>
      <c r="AN1226" s="62"/>
      <c r="AO1226" s="62"/>
      <c r="AP1226" s="62"/>
      <c r="AQ1226" s="62"/>
      <c r="AR1226" s="62"/>
      <c r="AS1226" s="62"/>
      <c r="AT1226" s="62"/>
      <c r="AU1226" s="62"/>
      <c r="AV1226" s="62"/>
      <c r="AW1226" s="62"/>
      <c r="AX1226" s="62"/>
      <c r="AY1226" s="62"/>
    </row>
    <row r="1227" spans="1:51" ht="12.75">
      <c r="A1227" s="309"/>
      <c r="B1227" s="234"/>
      <c r="C1227" s="223"/>
      <c r="D1227" s="191"/>
      <c r="E1227" s="131"/>
      <c r="F1227" s="185"/>
      <c r="G1227" s="84"/>
      <c r="H1227" s="84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69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62"/>
      <c r="AF1227" s="62"/>
      <c r="AG1227" s="62"/>
      <c r="AH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R1227" s="62"/>
      <c r="AS1227" s="62"/>
      <c r="AT1227" s="62"/>
      <c r="AU1227" s="62"/>
      <c r="AV1227" s="62"/>
      <c r="AW1227" s="62"/>
      <c r="AX1227" s="62"/>
      <c r="AY1227" s="62"/>
    </row>
    <row r="1228" spans="1:51" ht="12.75">
      <c r="A1228" s="309"/>
      <c r="B1228" s="234"/>
      <c r="C1228" s="223"/>
      <c r="D1228" s="191"/>
      <c r="E1228" s="131"/>
      <c r="F1228" s="185"/>
      <c r="G1228" s="84"/>
      <c r="H1228" s="84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69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62"/>
      <c r="AF1228" s="62"/>
      <c r="AG1228" s="62"/>
      <c r="AH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R1228" s="62"/>
      <c r="AS1228" s="62"/>
      <c r="AT1228" s="62"/>
      <c r="AU1228" s="62"/>
      <c r="AV1228" s="62"/>
      <c r="AW1228" s="62"/>
      <c r="AX1228" s="62"/>
      <c r="AY1228" s="62"/>
    </row>
    <row r="1229" spans="1:51" ht="12.75">
      <c r="A1229" s="309"/>
      <c r="B1229" s="234"/>
      <c r="C1229" s="223"/>
      <c r="D1229" s="191"/>
      <c r="E1229" s="131"/>
      <c r="F1229" s="185"/>
      <c r="G1229" s="84"/>
      <c r="H1229" s="84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69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62"/>
      <c r="AF1229" s="62"/>
      <c r="AG1229" s="62"/>
      <c r="AH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R1229" s="62"/>
      <c r="AS1229" s="62"/>
      <c r="AT1229" s="62"/>
      <c r="AU1229" s="62"/>
      <c r="AV1229" s="62"/>
      <c r="AW1229" s="62"/>
      <c r="AX1229" s="62"/>
      <c r="AY1229" s="62"/>
    </row>
    <row r="1230" spans="1:51" ht="12.75">
      <c r="A1230" s="309"/>
      <c r="B1230" s="234"/>
      <c r="C1230" s="223"/>
      <c r="D1230" s="191"/>
      <c r="E1230" s="131"/>
      <c r="F1230" s="185"/>
      <c r="G1230" s="84"/>
      <c r="H1230" s="84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69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62"/>
      <c r="AF1230" s="62"/>
      <c r="AG1230" s="62"/>
      <c r="AH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R1230" s="62"/>
      <c r="AS1230" s="62"/>
      <c r="AT1230" s="62"/>
      <c r="AU1230" s="62"/>
      <c r="AV1230" s="62"/>
      <c r="AW1230" s="62"/>
      <c r="AX1230" s="62"/>
      <c r="AY1230" s="62"/>
    </row>
    <row r="1231" spans="1:51" ht="12.75">
      <c r="A1231" s="309"/>
      <c r="B1231" s="234"/>
      <c r="C1231" s="223"/>
      <c r="D1231" s="191"/>
      <c r="E1231" s="131"/>
      <c r="F1231" s="185"/>
      <c r="G1231" s="84"/>
      <c r="H1231" s="84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69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62"/>
      <c r="AF1231" s="62"/>
      <c r="AG1231" s="62"/>
      <c r="AH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R1231" s="62"/>
      <c r="AS1231" s="62"/>
      <c r="AT1231" s="62"/>
      <c r="AU1231" s="62"/>
      <c r="AV1231" s="62"/>
      <c r="AW1231" s="62"/>
      <c r="AX1231" s="62"/>
      <c r="AY1231" s="62"/>
    </row>
    <row r="1232" spans="1:51" ht="12.75">
      <c r="A1232" s="309"/>
      <c r="B1232" s="234"/>
      <c r="C1232" s="223"/>
      <c r="D1232" s="191"/>
      <c r="E1232" s="131"/>
      <c r="F1232" s="185"/>
      <c r="G1232" s="84"/>
      <c r="H1232" s="84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69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62"/>
      <c r="AF1232" s="62"/>
      <c r="AG1232" s="62"/>
      <c r="AH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R1232" s="62"/>
      <c r="AS1232" s="62"/>
      <c r="AT1232" s="62"/>
      <c r="AU1232" s="62"/>
      <c r="AV1232" s="62"/>
      <c r="AW1232" s="62"/>
      <c r="AX1232" s="62"/>
      <c r="AY1232" s="62"/>
    </row>
    <row r="1233" spans="1:51" ht="12.75">
      <c r="A1233" s="309"/>
      <c r="B1233" s="234"/>
      <c r="C1233" s="223"/>
      <c r="D1233" s="191"/>
      <c r="E1233" s="131"/>
      <c r="F1233" s="185"/>
      <c r="G1233" s="84"/>
      <c r="H1233" s="84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69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62"/>
      <c r="AF1233" s="62"/>
      <c r="AG1233" s="62"/>
      <c r="AH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R1233" s="62"/>
      <c r="AS1233" s="62"/>
      <c r="AT1233" s="62"/>
      <c r="AU1233" s="62"/>
      <c r="AV1233" s="62"/>
      <c r="AW1233" s="62"/>
      <c r="AX1233" s="62"/>
      <c r="AY1233" s="62"/>
    </row>
    <row r="1234" spans="1:51" ht="12.75">
      <c r="A1234" s="309"/>
      <c r="B1234" s="234"/>
      <c r="C1234" s="223"/>
      <c r="D1234" s="191"/>
      <c r="E1234" s="131"/>
      <c r="F1234" s="185"/>
      <c r="G1234" s="84"/>
      <c r="H1234" s="84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69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62"/>
      <c r="AF1234" s="62"/>
      <c r="AG1234" s="62"/>
      <c r="AH1234" s="62"/>
      <c r="AI1234" s="62"/>
      <c r="AJ1234" s="62"/>
      <c r="AK1234" s="62"/>
      <c r="AL1234" s="62"/>
      <c r="AM1234" s="62"/>
      <c r="AN1234" s="62"/>
      <c r="AO1234" s="62"/>
      <c r="AP1234" s="62"/>
      <c r="AQ1234" s="62"/>
      <c r="AR1234" s="62"/>
      <c r="AS1234" s="62"/>
      <c r="AT1234" s="62"/>
      <c r="AU1234" s="62"/>
      <c r="AV1234" s="62"/>
      <c r="AW1234" s="62"/>
      <c r="AX1234" s="62"/>
      <c r="AY1234" s="62"/>
    </row>
    <row r="1235" spans="1:51" ht="12.75">
      <c r="A1235" s="309"/>
      <c r="B1235" s="234"/>
      <c r="C1235" s="223"/>
      <c r="D1235" s="191"/>
      <c r="E1235" s="131"/>
      <c r="F1235" s="185"/>
      <c r="G1235" s="84"/>
      <c r="H1235" s="84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69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62"/>
      <c r="AF1235" s="62"/>
      <c r="AG1235" s="62"/>
      <c r="AH1235" s="62"/>
      <c r="AI1235" s="62"/>
      <c r="AJ1235" s="62"/>
      <c r="AK1235" s="62"/>
      <c r="AL1235" s="62"/>
      <c r="AM1235" s="62"/>
      <c r="AN1235" s="62"/>
      <c r="AO1235" s="62"/>
      <c r="AP1235" s="62"/>
      <c r="AQ1235" s="62"/>
      <c r="AR1235" s="62"/>
      <c r="AS1235" s="62"/>
      <c r="AT1235" s="62"/>
      <c r="AU1235" s="62"/>
      <c r="AV1235" s="62"/>
      <c r="AW1235" s="62"/>
      <c r="AX1235" s="62"/>
      <c r="AY1235" s="62"/>
    </row>
    <row r="1236" spans="1:51" ht="12.75">
      <c r="A1236" s="309"/>
      <c r="B1236" s="234"/>
      <c r="C1236" s="223"/>
      <c r="D1236" s="191"/>
      <c r="E1236" s="131"/>
      <c r="F1236" s="185"/>
      <c r="G1236" s="84"/>
      <c r="H1236" s="84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69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62"/>
      <c r="AF1236" s="62"/>
      <c r="AG1236" s="62"/>
      <c r="AH1236" s="62"/>
      <c r="AI1236" s="62"/>
      <c r="AJ1236" s="62"/>
      <c r="AK1236" s="62"/>
      <c r="AL1236" s="62"/>
      <c r="AM1236" s="62"/>
      <c r="AN1236" s="62"/>
      <c r="AO1236" s="62"/>
      <c r="AP1236" s="62"/>
      <c r="AQ1236" s="62"/>
      <c r="AR1236" s="62"/>
      <c r="AS1236" s="62"/>
      <c r="AT1236" s="62"/>
      <c r="AU1236" s="62"/>
      <c r="AV1236" s="62"/>
      <c r="AW1236" s="62"/>
      <c r="AX1236" s="62"/>
      <c r="AY1236" s="62"/>
    </row>
    <row r="1237" spans="1:51" ht="12.75">
      <c r="A1237" s="309"/>
      <c r="B1237" s="234"/>
      <c r="C1237" s="223"/>
      <c r="D1237" s="191"/>
      <c r="E1237" s="131"/>
      <c r="F1237" s="185"/>
      <c r="G1237" s="84"/>
      <c r="H1237" s="84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69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62"/>
      <c r="AF1237" s="62"/>
      <c r="AG1237" s="62"/>
      <c r="AH1237" s="62"/>
      <c r="AI1237" s="62"/>
      <c r="AJ1237" s="62"/>
      <c r="AK1237" s="62"/>
      <c r="AL1237" s="62"/>
      <c r="AM1237" s="62"/>
      <c r="AN1237" s="62"/>
      <c r="AO1237" s="62"/>
      <c r="AP1237" s="62"/>
      <c r="AQ1237" s="62"/>
      <c r="AR1237" s="62"/>
      <c r="AS1237" s="62"/>
      <c r="AT1237" s="62"/>
      <c r="AU1237" s="62"/>
      <c r="AV1237" s="62"/>
      <c r="AW1237" s="62"/>
      <c r="AX1237" s="62"/>
      <c r="AY1237" s="62"/>
    </row>
    <row r="1238" spans="1:51" ht="12.75">
      <c r="A1238" s="309"/>
      <c r="B1238" s="234"/>
      <c r="C1238" s="223"/>
      <c r="D1238" s="191"/>
      <c r="E1238" s="131"/>
      <c r="F1238" s="185"/>
      <c r="G1238" s="84"/>
      <c r="H1238" s="84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69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62"/>
      <c r="AF1238" s="62"/>
      <c r="AG1238" s="62"/>
      <c r="AH1238" s="62"/>
      <c r="AI1238" s="62"/>
      <c r="AJ1238" s="62"/>
      <c r="AK1238" s="62"/>
      <c r="AL1238" s="62"/>
      <c r="AM1238" s="62"/>
      <c r="AN1238" s="62"/>
      <c r="AO1238" s="62"/>
      <c r="AP1238" s="62"/>
      <c r="AQ1238" s="62"/>
      <c r="AR1238" s="62"/>
      <c r="AS1238" s="62"/>
      <c r="AT1238" s="62"/>
      <c r="AU1238" s="62"/>
      <c r="AV1238" s="62"/>
      <c r="AW1238" s="62"/>
      <c r="AX1238" s="62"/>
      <c r="AY1238" s="62"/>
    </row>
    <row r="1239" spans="1:51" ht="12.75">
      <c r="A1239" s="309"/>
      <c r="B1239" s="234"/>
      <c r="C1239" s="223"/>
      <c r="D1239" s="191"/>
      <c r="E1239" s="131"/>
      <c r="F1239" s="185"/>
      <c r="G1239" s="84"/>
      <c r="H1239" s="84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69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62"/>
      <c r="AF1239" s="62"/>
      <c r="AG1239" s="62"/>
      <c r="AH1239" s="62"/>
      <c r="AI1239" s="62"/>
      <c r="AJ1239" s="62"/>
      <c r="AK1239" s="62"/>
      <c r="AL1239" s="62"/>
      <c r="AM1239" s="62"/>
      <c r="AN1239" s="62"/>
      <c r="AO1239" s="62"/>
      <c r="AP1239" s="62"/>
      <c r="AQ1239" s="62"/>
      <c r="AR1239" s="62"/>
      <c r="AS1239" s="62"/>
      <c r="AT1239" s="62"/>
      <c r="AU1239" s="62"/>
      <c r="AV1239" s="62"/>
      <c r="AW1239" s="62"/>
      <c r="AX1239" s="62"/>
      <c r="AY1239" s="62"/>
    </row>
    <row r="1240" spans="1:51" ht="12.75">
      <c r="A1240" s="309"/>
      <c r="B1240" s="234"/>
      <c r="C1240" s="223"/>
      <c r="D1240" s="191"/>
      <c r="E1240" s="131"/>
      <c r="F1240" s="185"/>
      <c r="G1240" s="84"/>
      <c r="H1240" s="84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69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62"/>
      <c r="AF1240" s="62"/>
      <c r="AG1240" s="62"/>
      <c r="AH1240" s="62"/>
      <c r="AI1240" s="62"/>
      <c r="AJ1240" s="62"/>
      <c r="AK1240" s="62"/>
      <c r="AL1240" s="62"/>
      <c r="AM1240" s="62"/>
      <c r="AN1240" s="62"/>
      <c r="AO1240" s="62"/>
      <c r="AP1240" s="62"/>
      <c r="AQ1240" s="62"/>
      <c r="AR1240" s="62"/>
      <c r="AS1240" s="62"/>
      <c r="AT1240" s="62"/>
      <c r="AU1240" s="62"/>
      <c r="AV1240" s="62"/>
      <c r="AW1240" s="62"/>
      <c r="AX1240" s="62"/>
      <c r="AY1240" s="62"/>
    </row>
    <row r="1241" spans="1:51" ht="12.75">
      <c r="A1241" s="309"/>
      <c r="B1241" s="234"/>
      <c r="C1241" s="223"/>
      <c r="D1241" s="191"/>
      <c r="E1241" s="131"/>
      <c r="F1241" s="185"/>
      <c r="G1241" s="84"/>
      <c r="H1241" s="84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69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62"/>
      <c r="AF1241" s="62"/>
      <c r="AG1241" s="62"/>
      <c r="AH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R1241" s="62"/>
      <c r="AS1241" s="62"/>
      <c r="AT1241" s="62"/>
      <c r="AU1241" s="62"/>
      <c r="AV1241" s="62"/>
      <c r="AW1241" s="62"/>
      <c r="AX1241" s="62"/>
      <c r="AY1241" s="62"/>
    </row>
    <row r="1242" spans="1:51" ht="12.75">
      <c r="A1242" s="309"/>
      <c r="B1242" s="234"/>
      <c r="C1242" s="223"/>
      <c r="D1242" s="191"/>
      <c r="E1242" s="131"/>
      <c r="F1242" s="185"/>
      <c r="G1242" s="84"/>
      <c r="H1242" s="84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69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62"/>
      <c r="AF1242" s="62"/>
      <c r="AG1242" s="62"/>
      <c r="AH1242" s="62"/>
      <c r="AI1242" s="62"/>
      <c r="AJ1242" s="62"/>
      <c r="AK1242" s="62"/>
      <c r="AL1242" s="62"/>
      <c r="AM1242" s="62"/>
      <c r="AN1242" s="62"/>
      <c r="AO1242" s="62"/>
      <c r="AP1242" s="62"/>
      <c r="AQ1242" s="62"/>
      <c r="AR1242" s="62"/>
      <c r="AS1242" s="62"/>
      <c r="AT1242" s="62"/>
      <c r="AU1242" s="62"/>
      <c r="AV1242" s="62"/>
      <c r="AW1242" s="62"/>
      <c r="AX1242" s="62"/>
      <c r="AY1242" s="62"/>
    </row>
    <row r="1243" spans="1:51" ht="12.75">
      <c r="A1243" s="309"/>
      <c r="B1243" s="234"/>
      <c r="C1243" s="223"/>
      <c r="D1243" s="191"/>
      <c r="E1243" s="131"/>
      <c r="F1243" s="185"/>
      <c r="G1243" s="84"/>
      <c r="H1243" s="84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69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62"/>
      <c r="AF1243" s="62"/>
      <c r="AG1243" s="62"/>
      <c r="AH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R1243" s="62"/>
      <c r="AS1243" s="62"/>
      <c r="AT1243" s="62"/>
      <c r="AU1243" s="62"/>
      <c r="AV1243" s="62"/>
      <c r="AW1243" s="62"/>
      <c r="AX1243" s="62"/>
      <c r="AY1243" s="62"/>
    </row>
    <row r="1244" spans="1:51" ht="12.75">
      <c r="A1244" s="309"/>
      <c r="B1244" s="234"/>
      <c r="C1244" s="223"/>
      <c r="D1244" s="191"/>
      <c r="E1244" s="131"/>
      <c r="F1244" s="185"/>
      <c r="G1244" s="84"/>
      <c r="H1244" s="84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69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62"/>
      <c r="AF1244" s="62"/>
      <c r="AG1244" s="62"/>
      <c r="AH1244" s="62"/>
      <c r="AI1244" s="62"/>
      <c r="AJ1244" s="62"/>
      <c r="AK1244" s="62"/>
      <c r="AL1244" s="62"/>
      <c r="AM1244" s="62"/>
      <c r="AN1244" s="62"/>
      <c r="AO1244" s="62"/>
      <c r="AP1244" s="62"/>
      <c r="AQ1244" s="62"/>
      <c r="AR1244" s="62"/>
      <c r="AS1244" s="62"/>
      <c r="AT1244" s="62"/>
      <c r="AU1244" s="62"/>
      <c r="AV1244" s="62"/>
      <c r="AW1244" s="62"/>
      <c r="AX1244" s="62"/>
      <c r="AY1244" s="62"/>
    </row>
    <row r="1245" spans="1:51" ht="12.75">
      <c r="A1245" s="309"/>
      <c r="B1245" s="234"/>
      <c r="C1245" s="223"/>
      <c r="D1245" s="191"/>
      <c r="E1245" s="131"/>
      <c r="F1245" s="185"/>
      <c r="G1245" s="84"/>
      <c r="H1245" s="84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69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62"/>
      <c r="AF1245" s="62"/>
      <c r="AG1245" s="62"/>
      <c r="AH1245" s="62"/>
      <c r="AI1245" s="62"/>
      <c r="AJ1245" s="62"/>
      <c r="AK1245" s="62"/>
      <c r="AL1245" s="62"/>
      <c r="AM1245" s="62"/>
      <c r="AN1245" s="62"/>
      <c r="AO1245" s="62"/>
      <c r="AP1245" s="62"/>
      <c r="AQ1245" s="62"/>
      <c r="AR1245" s="62"/>
      <c r="AS1245" s="62"/>
      <c r="AT1245" s="62"/>
      <c r="AU1245" s="62"/>
      <c r="AV1245" s="62"/>
      <c r="AW1245" s="62"/>
      <c r="AX1245" s="62"/>
      <c r="AY1245" s="62"/>
    </row>
    <row r="1246" spans="1:51" ht="12.75">
      <c r="A1246" s="309"/>
      <c r="B1246" s="234"/>
      <c r="C1246" s="223"/>
      <c r="D1246" s="191"/>
      <c r="E1246" s="131"/>
      <c r="F1246" s="185"/>
      <c r="G1246" s="84"/>
      <c r="H1246" s="84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69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62"/>
      <c r="AF1246" s="62"/>
      <c r="AG1246" s="62"/>
      <c r="AH1246" s="62"/>
      <c r="AI1246" s="62"/>
      <c r="AJ1246" s="62"/>
      <c r="AK1246" s="62"/>
      <c r="AL1246" s="62"/>
      <c r="AM1246" s="62"/>
      <c r="AN1246" s="62"/>
      <c r="AO1246" s="62"/>
      <c r="AP1246" s="62"/>
      <c r="AQ1246" s="62"/>
      <c r="AR1246" s="62"/>
      <c r="AS1246" s="62"/>
      <c r="AT1246" s="62"/>
      <c r="AU1246" s="62"/>
      <c r="AV1246" s="62"/>
      <c r="AW1246" s="62"/>
      <c r="AX1246" s="62"/>
      <c r="AY1246" s="62"/>
    </row>
    <row r="1247" spans="1:51" ht="12.75">
      <c r="A1247" s="309"/>
      <c r="B1247" s="234"/>
      <c r="C1247" s="223"/>
      <c r="D1247" s="191"/>
      <c r="E1247" s="131"/>
      <c r="F1247" s="185"/>
      <c r="G1247" s="84"/>
      <c r="H1247" s="84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69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62"/>
      <c r="AF1247" s="62"/>
      <c r="AG1247" s="62"/>
      <c r="AH1247" s="62"/>
      <c r="AI1247" s="62"/>
      <c r="AJ1247" s="62"/>
      <c r="AK1247" s="62"/>
      <c r="AL1247" s="62"/>
      <c r="AM1247" s="62"/>
      <c r="AN1247" s="62"/>
      <c r="AO1247" s="62"/>
      <c r="AP1247" s="62"/>
      <c r="AQ1247" s="62"/>
      <c r="AR1247" s="62"/>
      <c r="AS1247" s="62"/>
      <c r="AT1247" s="62"/>
      <c r="AU1247" s="62"/>
      <c r="AV1247" s="62"/>
      <c r="AW1247" s="62"/>
      <c r="AX1247" s="62"/>
      <c r="AY1247" s="62"/>
    </row>
    <row r="1248" spans="1:51" ht="12.75">
      <c r="A1248" s="309"/>
      <c r="B1248" s="234"/>
      <c r="C1248" s="223"/>
      <c r="D1248" s="191"/>
      <c r="E1248" s="131"/>
      <c r="F1248" s="185"/>
      <c r="G1248" s="84"/>
      <c r="H1248" s="84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69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62"/>
      <c r="AF1248" s="62"/>
      <c r="AG1248" s="62"/>
      <c r="AH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R1248" s="62"/>
      <c r="AS1248" s="62"/>
      <c r="AT1248" s="62"/>
      <c r="AU1248" s="62"/>
      <c r="AV1248" s="62"/>
      <c r="AW1248" s="62"/>
      <c r="AX1248" s="62"/>
      <c r="AY1248" s="62"/>
    </row>
    <row r="1249" spans="1:51" ht="12.75">
      <c r="A1249" s="309"/>
      <c r="B1249" s="234"/>
      <c r="C1249" s="223"/>
      <c r="D1249" s="191"/>
      <c r="E1249" s="131"/>
      <c r="F1249" s="185"/>
      <c r="G1249" s="84"/>
      <c r="H1249" s="84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69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62"/>
      <c r="AF1249" s="62"/>
      <c r="AG1249" s="62"/>
      <c r="AH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R1249" s="62"/>
      <c r="AS1249" s="62"/>
      <c r="AT1249" s="62"/>
      <c r="AU1249" s="62"/>
      <c r="AV1249" s="62"/>
      <c r="AW1249" s="62"/>
      <c r="AX1249" s="62"/>
      <c r="AY1249" s="62"/>
    </row>
    <row r="1250" spans="1:51" ht="12.75">
      <c r="A1250" s="309"/>
      <c r="B1250" s="234"/>
      <c r="C1250" s="223"/>
      <c r="D1250" s="191"/>
      <c r="E1250" s="131"/>
      <c r="F1250" s="185"/>
      <c r="G1250" s="84"/>
      <c r="H1250" s="84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69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62"/>
      <c r="AF1250" s="62"/>
      <c r="AG1250" s="62"/>
      <c r="AH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R1250" s="62"/>
      <c r="AS1250" s="62"/>
      <c r="AT1250" s="62"/>
      <c r="AU1250" s="62"/>
      <c r="AV1250" s="62"/>
      <c r="AW1250" s="62"/>
      <c r="AX1250" s="62"/>
      <c r="AY1250" s="62"/>
    </row>
    <row r="1251" spans="1:51" ht="12.75">
      <c r="A1251" s="309"/>
      <c r="B1251" s="234"/>
      <c r="C1251" s="223"/>
      <c r="D1251" s="191"/>
      <c r="E1251" s="131"/>
      <c r="F1251" s="185"/>
      <c r="G1251" s="84"/>
      <c r="H1251" s="84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69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62"/>
      <c r="AF1251" s="62"/>
      <c r="AG1251" s="62"/>
      <c r="AH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R1251" s="62"/>
      <c r="AS1251" s="62"/>
      <c r="AT1251" s="62"/>
      <c r="AU1251" s="62"/>
      <c r="AV1251" s="62"/>
      <c r="AW1251" s="62"/>
      <c r="AX1251" s="62"/>
      <c r="AY1251" s="62"/>
    </row>
    <row r="1252" spans="1:51" ht="12.75">
      <c r="A1252" s="309"/>
      <c r="B1252" s="234"/>
      <c r="C1252" s="223"/>
      <c r="D1252" s="191"/>
      <c r="E1252" s="131"/>
      <c r="F1252" s="185"/>
      <c r="G1252" s="84"/>
      <c r="H1252" s="84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69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62"/>
      <c r="AF1252" s="62"/>
      <c r="AG1252" s="62"/>
      <c r="AH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R1252" s="62"/>
      <c r="AS1252" s="62"/>
      <c r="AT1252" s="62"/>
      <c r="AU1252" s="62"/>
      <c r="AV1252" s="62"/>
      <c r="AW1252" s="62"/>
      <c r="AX1252" s="62"/>
      <c r="AY1252" s="62"/>
    </row>
    <row r="1253" spans="1:51" ht="12.75">
      <c r="A1253" s="309"/>
      <c r="B1253" s="234"/>
      <c r="C1253" s="223"/>
      <c r="D1253" s="191"/>
      <c r="E1253" s="131"/>
      <c r="F1253" s="185"/>
      <c r="G1253" s="84"/>
      <c r="H1253" s="84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69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62"/>
      <c r="AF1253" s="62"/>
      <c r="AG1253" s="62"/>
      <c r="AH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R1253" s="62"/>
      <c r="AS1253" s="62"/>
      <c r="AT1253" s="62"/>
      <c r="AU1253" s="62"/>
      <c r="AV1253" s="62"/>
      <c r="AW1253" s="62"/>
      <c r="AX1253" s="62"/>
      <c r="AY1253" s="62"/>
    </row>
    <row r="1254" spans="1:51" ht="12.75">
      <c r="A1254" s="309"/>
      <c r="B1254" s="234"/>
      <c r="C1254" s="223"/>
      <c r="D1254" s="191"/>
      <c r="E1254" s="131"/>
      <c r="F1254" s="185"/>
      <c r="G1254" s="84"/>
      <c r="H1254" s="84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69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62"/>
      <c r="AF1254" s="62"/>
      <c r="AG1254" s="62"/>
      <c r="AH1254" s="62"/>
      <c r="AI1254" s="62"/>
      <c r="AJ1254" s="62"/>
      <c r="AK1254" s="62"/>
      <c r="AL1254" s="62"/>
      <c r="AM1254" s="62"/>
      <c r="AN1254" s="62"/>
      <c r="AO1254" s="62"/>
      <c r="AP1254" s="62"/>
      <c r="AQ1254" s="62"/>
      <c r="AR1254" s="62"/>
      <c r="AS1254" s="62"/>
      <c r="AT1254" s="62"/>
      <c r="AU1254" s="62"/>
      <c r="AV1254" s="62"/>
      <c r="AW1254" s="62"/>
      <c r="AX1254" s="62"/>
      <c r="AY1254" s="62"/>
    </row>
    <row r="1255" spans="1:51" ht="12.75">
      <c r="A1255" s="309"/>
      <c r="B1255" s="234"/>
      <c r="C1255" s="223"/>
      <c r="D1255" s="191"/>
      <c r="E1255" s="131"/>
      <c r="F1255" s="185"/>
      <c r="G1255" s="84"/>
      <c r="H1255" s="84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69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62"/>
      <c r="AF1255" s="62"/>
      <c r="AG1255" s="62"/>
      <c r="AH1255" s="62"/>
      <c r="AI1255" s="62"/>
      <c r="AJ1255" s="62"/>
      <c r="AK1255" s="62"/>
      <c r="AL1255" s="62"/>
      <c r="AM1255" s="62"/>
      <c r="AN1255" s="62"/>
      <c r="AO1255" s="62"/>
      <c r="AP1255" s="62"/>
      <c r="AQ1255" s="62"/>
      <c r="AR1255" s="62"/>
      <c r="AS1255" s="62"/>
      <c r="AT1255" s="62"/>
      <c r="AU1255" s="62"/>
      <c r="AV1255" s="62"/>
      <c r="AW1255" s="62"/>
      <c r="AX1255" s="62"/>
      <c r="AY1255" s="62"/>
    </row>
    <row r="1256" spans="1:51" ht="12.75">
      <c r="A1256" s="309"/>
      <c r="B1256" s="234"/>
      <c r="C1256" s="223"/>
      <c r="D1256" s="191"/>
      <c r="E1256" s="131"/>
      <c r="F1256" s="185"/>
      <c r="G1256" s="84"/>
      <c r="H1256" s="84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69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62"/>
      <c r="AF1256" s="62"/>
      <c r="AG1256" s="62"/>
      <c r="AH1256" s="62"/>
      <c r="AI1256" s="62"/>
      <c r="AJ1256" s="62"/>
      <c r="AK1256" s="62"/>
      <c r="AL1256" s="62"/>
      <c r="AM1256" s="62"/>
      <c r="AN1256" s="62"/>
      <c r="AO1256" s="62"/>
      <c r="AP1256" s="62"/>
      <c r="AQ1256" s="62"/>
      <c r="AR1256" s="62"/>
      <c r="AS1256" s="62"/>
      <c r="AT1256" s="62"/>
      <c r="AU1256" s="62"/>
      <c r="AV1256" s="62"/>
      <c r="AW1256" s="62"/>
      <c r="AX1256" s="62"/>
      <c r="AY1256" s="62"/>
    </row>
    <row r="1257" spans="1:51" ht="12.75">
      <c r="A1257" s="309"/>
      <c r="B1257" s="234"/>
      <c r="C1257" s="223"/>
      <c r="D1257" s="191"/>
      <c r="E1257" s="131"/>
      <c r="F1257" s="185"/>
      <c r="G1257" s="84"/>
      <c r="H1257" s="84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69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62"/>
      <c r="AF1257" s="62"/>
      <c r="AG1257" s="62"/>
      <c r="AH1257" s="62"/>
      <c r="AI1257" s="62"/>
      <c r="AJ1257" s="62"/>
      <c r="AK1257" s="62"/>
      <c r="AL1257" s="62"/>
      <c r="AM1257" s="62"/>
      <c r="AN1257" s="62"/>
      <c r="AO1257" s="62"/>
      <c r="AP1257" s="62"/>
      <c r="AQ1257" s="62"/>
      <c r="AR1257" s="62"/>
      <c r="AS1257" s="62"/>
      <c r="AT1257" s="62"/>
      <c r="AU1257" s="62"/>
      <c r="AV1257" s="62"/>
      <c r="AW1257" s="62"/>
      <c r="AX1257" s="62"/>
      <c r="AY1257" s="62"/>
    </row>
    <row r="1258" spans="1:51" ht="12.75">
      <c r="A1258" s="309"/>
      <c r="B1258" s="234"/>
      <c r="C1258" s="223"/>
      <c r="D1258" s="191"/>
      <c r="E1258" s="131"/>
      <c r="F1258" s="185"/>
      <c r="G1258" s="84"/>
      <c r="H1258" s="84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69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62"/>
      <c r="AF1258" s="62"/>
      <c r="AG1258" s="62"/>
      <c r="AH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R1258" s="62"/>
      <c r="AS1258" s="62"/>
      <c r="AT1258" s="62"/>
      <c r="AU1258" s="62"/>
      <c r="AV1258" s="62"/>
      <c r="AW1258" s="62"/>
      <c r="AX1258" s="62"/>
      <c r="AY1258" s="62"/>
    </row>
    <row r="1259" spans="1:51" ht="12.75">
      <c r="A1259" s="309"/>
      <c r="B1259" s="234"/>
      <c r="C1259" s="223"/>
      <c r="D1259" s="191"/>
      <c r="E1259" s="131"/>
      <c r="F1259" s="185"/>
      <c r="G1259" s="84"/>
      <c r="H1259" s="84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69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  <c r="AU1259" s="62"/>
      <c r="AV1259" s="62"/>
      <c r="AW1259" s="62"/>
      <c r="AX1259" s="62"/>
      <c r="AY1259" s="62"/>
    </row>
    <row r="1260" spans="1:51" ht="12.75">
      <c r="A1260" s="309"/>
      <c r="B1260" s="234"/>
      <c r="C1260" s="223"/>
      <c r="D1260" s="191"/>
      <c r="E1260" s="131"/>
      <c r="F1260" s="185"/>
      <c r="G1260" s="84"/>
      <c r="H1260" s="84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69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  <c r="AU1260" s="62"/>
      <c r="AV1260" s="62"/>
      <c r="AW1260" s="62"/>
      <c r="AX1260" s="62"/>
      <c r="AY1260" s="62"/>
    </row>
    <row r="1261" spans="1:51" ht="12.75">
      <c r="A1261" s="309"/>
      <c r="B1261" s="234"/>
      <c r="C1261" s="223"/>
      <c r="D1261" s="191"/>
      <c r="E1261" s="131"/>
      <c r="F1261" s="185"/>
      <c r="G1261" s="84"/>
      <c r="H1261" s="84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69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  <c r="AU1261" s="62"/>
      <c r="AV1261" s="62"/>
      <c r="AW1261" s="62"/>
      <c r="AX1261" s="62"/>
      <c r="AY1261" s="62"/>
    </row>
    <row r="1262" spans="1:51" ht="12.75">
      <c r="A1262" s="309"/>
      <c r="B1262" s="234"/>
      <c r="C1262" s="223"/>
      <c r="D1262" s="191"/>
      <c r="E1262" s="131"/>
      <c r="F1262" s="185"/>
      <c r="G1262" s="84"/>
      <c r="H1262" s="84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69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2"/>
      <c r="AV1262" s="62"/>
      <c r="AW1262" s="62"/>
      <c r="AX1262" s="62"/>
      <c r="AY1262" s="62"/>
    </row>
    <row r="1263" spans="1:51" ht="12.75">
      <c r="A1263" s="309"/>
      <c r="B1263" s="234"/>
      <c r="C1263" s="223"/>
      <c r="D1263" s="191"/>
      <c r="E1263" s="131"/>
      <c r="F1263" s="185"/>
      <c r="G1263" s="84"/>
      <c r="H1263" s="84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69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2"/>
      <c r="AV1263" s="62"/>
      <c r="AW1263" s="62"/>
      <c r="AX1263" s="62"/>
      <c r="AY1263" s="62"/>
    </row>
    <row r="1264" spans="1:51" ht="12.75">
      <c r="A1264" s="309"/>
      <c r="B1264" s="234"/>
      <c r="C1264" s="223"/>
      <c r="D1264" s="191"/>
      <c r="E1264" s="131"/>
      <c r="F1264" s="185"/>
      <c r="G1264" s="84"/>
      <c r="H1264" s="84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69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2"/>
      <c r="AV1264" s="62"/>
      <c r="AW1264" s="62"/>
      <c r="AX1264" s="62"/>
      <c r="AY1264" s="62"/>
    </row>
    <row r="1265" spans="1:51" ht="12.75">
      <c r="A1265" s="309"/>
      <c r="B1265" s="234"/>
      <c r="C1265" s="223"/>
      <c r="D1265" s="191"/>
      <c r="E1265" s="131"/>
      <c r="F1265" s="185"/>
      <c r="G1265" s="84"/>
      <c r="H1265" s="84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69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2"/>
      <c r="AV1265" s="62"/>
      <c r="AW1265" s="62"/>
      <c r="AX1265" s="62"/>
      <c r="AY1265" s="62"/>
    </row>
    <row r="1266" spans="1:51" ht="12.75">
      <c r="A1266" s="309"/>
      <c r="B1266" s="234"/>
      <c r="C1266" s="223"/>
      <c r="D1266" s="191"/>
      <c r="E1266" s="131"/>
      <c r="F1266" s="185"/>
      <c r="G1266" s="84"/>
      <c r="H1266" s="84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69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2"/>
      <c r="AV1266" s="62"/>
      <c r="AW1266" s="62"/>
      <c r="AX1266" s="62"/>
      <c r="AY1266" s="62"/>
    </row>
    <row r="1267" spans="1:51" ht="12.75">
      <c r="A1267" s="309"/>
      <c r="B1267" s="234"/>
      <c r="C1267" s="223"/>
      <c r="D1267" s="191"/>
      <c r="E1267" s="131"/>
      <c r="F1267" s="185"/>
      <c r="G1267" s="84"/>
      <c r="H1267" s="84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69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2"/>
      <c r="AV1267" s="62"/>
      <c r="AW1267" s="62"/>
      <c r="AX1267" s="62"/>
      <c r="AY1267" s="62"/>
    </row>
    <row r="1268" spans="1:51" ht="12.75">
      <c r="A1268" s="309"/>
      <c r="B1268" s="234"/>
      <c r="C1268" s="223"/>
      <c r="D1268" s="191"/>
      <c r="E1268" s="131"/>
      <c r="F1268" s="185"/>
      <c r="G1268" s="84"/>
      <c r="H1268" s="84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69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62"/>
      <c r="AF1268" s="62"/>
      <c r="AG1268" s="62"/>
      <c r="AH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R1268" s="62"/>
      <c r="AS1268" s="62"/>
      <c r="AT1268" s="62"/>
      <c r="AU1268" s="62"/>
      <c r="AV1268" s="62"/>
      <c r="AW1268" s="62"/>
      <c r="AX1268" s="62"/>
      <c r="AY1268" s="62"/>
    </row>
    <row r="1269" spans="1:51" ht="12.75">
      <c r="A1269" s="309"/>
      <c r="B1269" s="234"/>
      <c r="C1269" s="223"/>
      <c r="D1269" s="191"/>
      <c r="E1269" s="131"/>
      <c r="F1269" s="185"/>
      <c r="G1269" s="84"/>
      <c r="H1269" s="84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69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62"/>
      <c r="AF1269" s="62"/>
      <c r="AG1269" s="62"/>
      <c r="AH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R1269" s="62"/>
      <c r="AS1269" s="62"/>
      <c r="AT1269" s="62"/>
      <c r="AU1269" s="62"/>
      <c r="AV1269" s="62"/>
      <c r="AW1269" s="62"/>
      <c r="AX1269" s="62"/>
      <c r="AY1269" s="62"/>
    </row>
    <row r="1270" spans="1:51" ht="12.75">
      <c r="A1270" s="309"/>
      <c r="B1270" s="234"/>
      <c r="C1270" s="223"/>
      <c r="D1270" s="191"/>
      <c r="E1270" s="131"/>
      <c r="F1270" s="185"/>
      <c r="G1270" s="84"/>
      <c r="H1270" s="84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69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2"/>
      <c r="AV1270" s="62"/>
      <c r="AW1270" s="62"/>
      <c r="AX1270" s="62"/>
      <c r="AY1270" s="62"/>
    </row>
    <row r="1271" spans="1:51" ht="12.75">
      <c r="A1271" s="309"/>
      <c r="B1271" s="234"/>
      <c r="C1271" s="223"/>
      <c r="D1271" s="191"/>
      <c r="E1271" s="131"/>
      <c r="F1271" s="185"/>
      <c r="G1271" s="84"/>
      <c r="H1271" s="84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69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2"/>
      <c r="AV1271" s="62"/>
      <c r="AW1271" s="62"/>
      <c r="AX1271" s="62"/>
      <c r="AY1271" s="62"/>
    </row>
    <row r="1272" spans="1:51" ht="12.75">
      <c r="A1272" s="309"/>
      <c r="B1272" s="234"/>
      <c r="C1272" s="223"/>
      <c r="D1272" s="191"/>
      <c r="E1272" s="131"/>
      <c r="F1272" s="185"/>
      <c r="G1272" s="84"/>
      <c r="H1272" s="84"/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69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2"/>
      <c r="AV1272" s="62"/>
      <c r="AW1272" s="62"/>
      <c r="AX1272" s="62"/>
      <c r="AY1272" s="62"/>
    </row>
    <row r="1273" spans="1:51" ht="12.75">
      <c r="A1273" s="309"/>
      <c r="B1273" s="234"/>
      <c r="C1273" s="223"/>
      <c r="D1273" s="191"/>
      <c r="E1273" s="131"/>
      <c r="F1273" s="185"/>
      <c r="G1273" s="84"/>
      <c r="H1273" s="84"/>
      <c r="I1273" s="85"/>
      <c r="J1273" s="85"/>
      <c r="K1273" s="85"/>
      <c r="L1273" s="85"/>
      <c r="M1273" s="85"/>
      <c r="N1273" s="85"/>
      <c r="O1273" s="85"/>
      <c r="P1273" s="85"/>
      <c r="Q1273" s="85"/>
      <c r="R1273" s="85"/>
      <c r="S1273" s="69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62"/>
      <c r="AF1273" s="62"/>
      <c r="AG1273" s="62"/>
      <c r="AH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R1273" s="62"/>
      <c r="AS1273" s="62"/>
      <c r="AT1273" s="62"/>
      <c r="AU1273" s="62"/>
      <c r="AV1273" s="62"/>
      <c r="AW1273" s="62"/>
      <c r="AX1273" s="62"/>
      <c r="AY1273" s="62"/>
    </row>
    <row r="1274" spans="1:51" ht="12.75">
      <c r="A1274" s="309"/>
      <c r="B1274" s="234"/>
      <c r="C1274" s="223"/>
      <c r="D1274" s="191"/>
      <c r="E1274" s="131"/>
      <c r="F1274" s="185"/>
      <c r="G1274" s="84"/>
      <c r="H1274" s="84"/>
      <c r="I1274" s="85"/>
      <c r="J1274" s="85"/>
      <c r="K1274" s="85"/>
      <c r="L1274" s="85"/>
      <c r="M1274" s="85"/>
      <c r="N1274" s="85"/>
      <c r="O1274" s="85"/>
      <c r="P1274" s="85"/>
      <c r="Q1274" s="85"/>
      <c r="R1274" s="85"/>
      <c r="S1274" s="69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62"/>
      <c r="AF1274" s="62"/>
      <c r="AG1274" s="62"/>
      <c r="AH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R1274" s="62"/>
      <c r="AS1274" s="62"/>
      <c r="AT1274" s="62"/>
      <c r="AU1274" s="62"/>
      <c r="AV1274" s="62"/>
      <c r="AW1274" s="62"/>
      <c r="AX1274" s="62"/>
      <c r="AY1274" s="62"/>
    </row>
    <row r="1275" spans="1:51" ht="12.75">
      <c r="A1275" s="309"/>
      <c r="B1275" s="234"/>
      <c r="C1275" s="223"/>
      <c r="D1275" s="191"/>
      <c r="E1275" s="131"/>
      <c r="F1275" s="185"/>
      <c r="G1275" s="84"/>
      <c r="H1275" s="84"/>
      <c r="I1275" s="85"/>
      <c r="J1275" s="85"/>
      <c r="K1275" s="85"/>
      <c r="L1275" s="85"/>
      <c r="M1275" s="85"/>
      <c r="N1275" s="85"/>
      <c r="O1275" s="85"/>
      <c r="P1275" s="85"/>
      <c r="Q1275" s="85"/>
      <c r="R1275" s="85"/>
      <c r="S1275" s="69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62"/>
      <c r="AF1275" s="62"/>
      <c r="AG1275" s="62"/>
      <c r="AH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R1275" s="62"/>
      <c r="AS1275" s="62"/>
      <c r="AT1275" s="62"/>
      <c r="AU1275" s="62"/>
      <c r="AV1275" s="62"/>
      <c r="AW1275" s="62"/>
      <c r="AX1275" s="62"/>
      <c r="AY1275" s="62"/>
    </row>
    <row r="1276" spans="1:51" ht="12.75">
      <c r="A1276" s="309"/>
      <c r="B1276" s="234"/>
      <c r="C1276" s="223"/>
      <c r="D1276" s="191"/>
      <c r="E1276" s="131"/>
      <c r="F1276" s="185"/>
      <c r="G1276" s="84"/>
      <c r="H1276" s="84"/>
      <c r="I1276" s="85"/>
      <c r="J1276" s="85"/>
      <c r="K1276" s="85"/>
      <c r="L1276" s="85"/>
      <c r="M1276" s="85"/>
      <c r="N1276" s="85"/>
      <c r="O1276" s="85"/>
      <c r="P1276" s="85"/>
      <c r="Q1276" s="85"/>
      <c r="R1276" s="85"/>
      <c r="S1276" s="69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62"/>
      <c r="AF1276" s="62"/>
      <c r="AG1276" s="62"/>
      <c r="AH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R1276" s="62"/>
      <c r="AS1276" s="62"/>
      <c r="AT1276" s="62"/>
      <c r="AU1276" s="62"/>
      <c r="AV1276" s="62"/>
      <c r="AW1276" s="62"/>
      <c r="AX1276" s="62"/>
      <c r="AY1276" s="62"/>
    </row>
    <row r="1277" spans="1:51" ht="12.75">
      <c r="A1277" s="309"/>
      <c r="B1277" s="234"/>
      <c r="C1277" s="223"/>
      <c r="D1277" s="191"/>
      <c r="E1277" s="131"/>
      <c r="F1277" s="185"/>
      <c r="G1277" s="84"/>
      <c r="H1277" s="84"/>
      <c r="I1277" s="85"/>
      <c r="J1277" s="85"/>
      <c r="K1277" s="85"/>
      <c r="L1277" s="85"/>
      <c r="M1277" s="85"/>
      <c r="N1277" s="85"/>
      <c r="O1277" s="85"/>
      <c r="P1277" s="85"/>
      <c r="Q1277" s="85"/>
      <c r="R1277" s="85"/>
      <c r="S1277" s="69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2"/>
      <c r="AV1277" s="62"/>
      <c r="AW1277" s="62"/>
      <c r="AX1277" s="62"/>
      <c r="AY1277" s="62"/>
    </row>
    <row r="1278" spans="1:51" ht="12.75">
      <c r="A1278" s="309"/>
      <c r="B1278" s="234"/>
      <c r="C1278" s="223"/>
      <c r="D1278" s="191"/>
      <c r="E1278" s="131"/>
      <c r="F1278" s="185"/>
      <c r="G1278" s="84"/>
      <c r="H1278" s="84"/>
      <c r="I1278" s="85"/>
      <c r="J1278" s="85"/>
      <c r="K1278" s="85"/>
      <c r="L1278" s="85"/>
      <c r="M1278" s="85"/>
      <c r="N1278" s="85"/>
      <c r="O1278" s="85"/>
      <c r="P1278" s="85"/>
      <c r="Q1278" s="85"/>
      <c r="R1278" s="85"/>
      <c r="S1278" s="69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2"/>
      <c r="AV1278" s="62"/>
      <c r="AW1278" s="62"/>
      <c r="AX1278" s="62"/>
      <c r="AY1278" s="62"/>
    </row>
    <row r="1279" spans="1:51" ht="12.75">
      <c r="A1279" s="309"/>
      <c r="B1279" s="234"/>
      <c r="C1279" s="223"/>
      <c r="D1279" s="191"/>
      <c r="E1279" s="131"/>
      <c r="F1279" s="185"/>
      <c r="G1279" s="84"/>
      <c r="H1279" s="84"/>
      <c r="I1279" s="85"/>
      <c r="J1279" s="85"/>
      <c r="K1279" s="85"/>
      <c r="L1279" s="85"/>
      <c r="M1279" s="85"/>
      <c r="N1279" s="85"/>
      <c r="O1279" s="85"/>
      <c r="P1279" s="85"/>
      <c r="Q1279" s="85"/>
      <c r="R1279" s="85"/>
      <c r="S1279" s="69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2"/>
      <c r="AV1279" s="62"/>
      <c r="AW1279" s="62"/>
      <c r="AX1279" s="62"/>
      <c r="AY1279" s="62"/>
    </row>
    <row r="1280" spans="1:51" ht="12.75">
      <c r="A1280" s="309"/>
      <c r="B1280" s="234"/>
      <c r="C1280" s="223"/>
      <c r="D1280" s="191"/>
      <c r="E1280" s="131"/>
      <c r="F1280" s="185"/>
      <c r="G1280" s="84"/>
      <c r="H1280" s="84"/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69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62"/>
      <c r="AF1280" s="62"/>
      <c r="AG1280" s="62"/>
      <c r="AH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R1280" s="62"/>
      <c r="AS1280" s="62"/>
      <c r="AT1280" s="62"/>
      <c r="AU1280" s="62"/>
      <c r="AV1280" s="62"/>
      <c r="AW1280" s="62"/>
      <c r="AX1280" s="62"/>
      <c r="AY1280" s="62"/>
    </row>
    <row r="1281" spans="1:51" ht="12.75">
      <c r="A1281" s="309"/>
      <c r="B1281" s="234"/>
      <c r="C1281" s="223"/>
      <c r="D1281" s="191"/>
      <c r="E1281" s="131"/>
      <c r="F1281" s="185"/>
      <c r="G1281" s="84"/>
      <c r="H1281" s="84"/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69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2"/>
      <c r="AV1281" s="62"/>
      <c r="AW1281" s="62"/>
      <c r="AX1281" s="62"/>
      <c r="AY1281" s="62"/>
    </row>
    <row r="1282" spans="1:51" ht="12.75">
      <c r="A1282" s="309"/>
      <c r="B1282" s="234"/>
      <c r="C1282" s="223"/>
      <c r="D1282" s="191"/>
      <c r="E1282" s="131"/>
      <c r="F1282" s="185"/>
      <c r="G1282" s="84"/>
      <c r="H1282" s="84"/>
      <c r="I1282" s="85"/>
      <c r="J1282" s="85"/>
      <c r="K1282" s="85"/>
      <c r="L1282" s="85"/>
      <c r="M1282" s="85"/>
      <c r="N1282" s="85"/>
      <c r="O1282" s="85"/>
      <c r="P1282" s="85"/>
      <c r="Q1282" s="85"/>
      <c r="R1282" s="85"/>
      <c r="S1282" s="69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62"/>
      <c r="AF1282" s="62"/>
      <c r="AG1282" s="62"/>
      <c r="AH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R1282" s="62"/>
      <c r="AS1282" s="62"/>
      <c r="AT1282" s="62"/>
      <c r="AU1282" s="62"/>
      <c r="AV1282" s="62"/>
      <c r="AW1282" s="62"/>
      <c r="AX1282" s="62"/>
      <c r="AY1282" s="62"/>
    </row>
    <row r="1283" spans="1:51" ht="12.75">
      <c r="A1283" s="309"/>
      <c r="B1283" s="234"/>
      <c r="C1283" s="223"/>
      <c r="D1283" s="191"/>
      <c r="E1283" s="131"/>
      <c r="F1283" s="185"/>
      <c r="G1283" s="84"/>
      <c r="H1283" s="84"/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69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2"/>
      <c r="AV1283" s="62"/>
      <c r="AW1283" s="62"/>
      <c r="AX1283" s="62"/>
      <c r="AY1283" s="62"/>
    </row>
    <row r="1284" spans="1:51" ht="12.75">
      <c r="A1284" s="309"/>
      <c r="B1284" s="234"/>
      <c r="C1284" s="223"/>
      <c r="D1284" s="191"/>
      <c r="E1284" s="131"/>
      <c r="F1284" s="185"/>
      <c r="G1284" s="84"/>
      <c r="H1284" s="84"/>
      <c r="I1284" s="85"/>
      <c r="J1284" s="85"/>
      <c r="K1284" s="85"/>
      <c r="L1284" s="85"/>
      <c r="M1284" s="85"/>
      <c r="N1284" s="85"/>
      <c r="O1284" s="85"/>
      <c r="P1284" s="85"/>
      <c r="Q1284" s="85"/>
      <c r="R1284" s="85"/>
      <c r="S1284" s="69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2"/>
      <c r="AV1284" s="62"/>
      <c r="AW1284" s="62"/>
      <c r="AX1284" s="62"/>
      <c r="AY1284" s="62"/>
    </row>
    <row r="1285" spans="1:51" ht="12.75">
      <c r="A1285" s="309"/>
      <c r="B1285" s="234"/>
      <c r="C1285" s="223"/>
      <c r="D1285" s="191"/>
      <c r="E1285" s="131"/>
      <c r="F1285" s="185"/>
      <c r="G1285" s="84"/>
      <c r="H1285" s="84"/>
      <c r="I1285" s="85"/>
      <c r="J1285" s="85"/>
      <c r="K1285" s="85"/>
      <c r="L1285" s="85"/>
      <c r="M1285" s="85"/>
      <c r="N1285" s="85"/>
      <c r="O1285" s="85"/>
      <c r="P1285" s="85"/>
      <c r="Q1285" s="85"/>
      <c r="R1285" s="85"/>
      <c r="S1285" s="69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2"/>
      <c r="AV1285" s="62"/>
      <c r="AW1285" s="62"/>
      <c r="AX1285" s="62"/>
      <c r="AY1285" s="62"/>
    </row>
    <row r="1286" spans="1:51" ht="12.75">
      <c r="A1286" s="309"/>
      <c r="B1286" s="234"/>
      <c r="C1286" s="223"/>
      <c r="D1286" s="191"/>
      <c r="E1286" s="131"/>
      <c r="F1286" s="185"/>
      <c r="G1286" s="84"/>
      <c r="H1286" s="84"/>
      <c r="I1286" s="85"/>
      <c r="J1286" s="85"/>
      <c r="K1286" s="85"/>
      <c r="L1286" s="85"/>
      <c r="M1286" s="85"/>
      <c r="N1286" s="85"/>
      <c r="O1286" s="85"/>
      <c r="P1286" s="85"/>
      <c r="Q1286" s="85"/>
      <c r="R1286" s="85"/>
      <c r="S1286" s="69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62"/>
      <c r="AF1286" s="62"/>
      <c r="AG1286" s="62"/>
      <c r="AH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R1286" s="62"/>
      <c r="AS1286" s="62"/>
      <c r="AT1286" s="62"/>
      <c r="AU1286" s="62"/>
      <c r="AV1286" s="62"/>
      <c r="AW1286" s="62"/>
      <c r="AX1286" s="62"/>
      <c r="AY1286" s="62"/>
    </row>
    <row r="1287" spans="1:51" ht="12.75">
      <c r="A1287" s="309"/>
      <c r="B1287" s="234"/>
      <c r="C1287" s="223"/>
      <c r="D1287" s="191"/>
      <c r="E1287" s="131"/>
      <c r="F1287" s="185"/>
      <c r="G1287" s="84"/>
      <c r="H1287" s="84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69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62"/>
      <c r="AF1287" s="62"/>
      <c r="AG1287" s="62"/>
      <c r="AH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R1287" s="62"/>
      <c r="AS1287" s="62"/>
      <c r="AT1287" s="62"/>
      <c r="AU1287" s="62"/>
      <c r="AV1287" s="62"/>
      <c r="AW1287" s="62"/>
      <c r="AX1287" s="62"/>
      <c r="AY1287" s="62"/>
    </row>
    <row r="1288" spans="1:51" ht="12.75">
      <c r="A1288" s="309"/>
      <c r="B1288" s="234"/>
      <c r="C1288" s="223"/>
      <c r="D1288" s="191"/>
      <c r="E1288" s="131"/>
      <c r="F1288" s="185"/>
      <c r="G1288" s="84"/>
      <c r="H1288" s="84"/>
      <c r="I1288" s="85"/>
      <c r="J1288" s="85"/>
      <c r="K1288" s="85"/>
      <c r="L1288" s="85"/>
      <c r="M1288" s="85"/>
      <c r="N1288" s="85"/>
      <c r="O1288" s="85"/>
      <c r="P1288" s="85"/>
      <c r="Q1288" s="85"/>
      <c r="R1288" s="85"/>
      <c r="S1288" s="69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62"/>
      <c r="AF1288" s="62"/>
      <c r="AG1288" s="62"/>
      <c r="AH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R1288" s="62"/>
      <c r="AS1288" s="62"/>
      <c r="AT1288" s="62"/>
      <c r="AU1288" s="62"/>
      <c r="AV1288" s="62"/>
      <c r="AW1288" s="62"/>
      <c r="AX1288" s="62"/>
      <c r="AY1288" s="62"/>
    </row>
    <row r="1289" spans="1:51" ht="12.75">
      <c r="A1289" s="309"/>
      <c r="B1289" s="234"/>
      <c r="C1289" s="223"/>
      <c r="D1289" s="191"/>
      <c r="E1289" s="131"/>
      <c r="F1289" s="185"/>
      <c r="G1289" s="84"/>
      <c r="H1289" s="84"/>
      <c r="I1289" s="85"/>
      <c r="J1289" s="85"/>
      <c r="K1289" s="85"/>
      <c r="L1289" s="85"/>
      <c r="M1289" s="85"/>
      <c r="N1289" s="85"/>
      <c r="O1289" s="85"/>
      <c r="P1289" s="85"/>
      <c r="Q1289" s="85"/>
      <c r="R1289" s="85"/>
      <c r="S1289" s="69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62"/>
      <c r="AF1289" s="62"/>
      <c r="AG1289" s="62"/>
      <c r="AH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R1289" s="62"/>
      <c r="AS1289" s="62"/>
      <c r="AT1289" s="62"/>
      <c r="AU1289" s="62"/>
      <c r="AV1289" s="62"/>
      <c r="AW1289" s="62"/>
      <c r="AX1289" s="62"/>
      <c r="AY1289" s="62"/>
    </row>
    <row r="1290" spans="1:51" ht="12.75">
      <c r="A1290" s="309"/>
      <c r="B1290" s="234"/>
      <c r="C1290" s="223"/>
      <c r="D1290" s="191"/>
      <c r="E1290" s="131"/>
      <c r="F1290" s="185"/>
      <c r="G1290" s="84"/>
      <c r="H1290" s="84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69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62"/>
      <c r="AF1290" s="62"/>
      <c r="AG1290" s="62"/>
      <c r="AH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R1290" s="62"/>
      <c r="AS1290" s="62"/>
      <c r="AT1290" s="62"/>
      <c r="AU1290" s="62"/>
      <c r="AV1290" s="62"/>
      <c r="AW1290" s="62"/>
      <c r="AX1290" s="62"/>
      <c r="AY1290" s="62"/>
    </row>
    <row r="1291" spans="1:51" ht="12.75">
      <c r="A1291" s="309"/>
      <c r="B1291" s="234"/>
      <c r="C1291" s="223"/>
      <c r="D1291" s="191"/>
      <c r="E1291" s="131"/>
      <c r="F1291" s="185"/>
      <c r="G1291" s="84"/>
      <c r="H1291" s="84"/>
      <c r="I1291" s="85"/>
      <c r="J1291" s="85"/>
      <c r="K1291" s="85"/>
      <c r="L1291" s="85"/>
      <c r="M1291" s="85"/>
      <c r="N1291" s="85"/>
      <c r="O1291" s="85"/>
      <c r="P1291" s="85"/>
      <c r="Q1291" s="85"/>
      <c r="R1291" s="85"/>
      <c r="S1291" s="69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62"/>
      <c r="AF1291" s="62"/>
      <c r="AG1291" s="62"/>
      <c r="AH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R1291" s="62"/>
      <c r="AS1291" s="62"/>
      <c r="AT1291" s="62"/>
      <c r="AU1291" s="62"/>
      <c r="AV1291" s="62"/>
      <c r="AW1291" s="62"/>
      <c r="AX1291" s="62"/>
      <c r="AY1291" s="62"/>
    </row>
    <row r="1292" spans="1:51" ht="12.75">
      <c r="A1292" s="309"/>
      <c r="B1292" s="234"/>
      <c r="C1292" s="223"/>
      <c r="D1292" s="191"/>
      <c r="E1292" s="131"/>
      <c r="F1292" s="185"/>
      <c r="G1292" s="84"/>
      <c r="H1292" s="84"/>
      <c r="I1292" s="85"/>
      <c r="J1292" s="85"/>
      <c r="K1292" s="85"/>
      <c r="L1292" s="85"/>
      <c r="M1292" s="85"/>
      <c r="N1292" s="85"/>
      <c r="O1292" s="85"/>
      <c r="P1292" s="85"/>
      <c r="Q1292" s="85"/>
      <c r="R1292" s="85"/>
      <c r="S1292" s="69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62"/>
      <c r="AF1292" s="62"/>
      <c r="AG1292" s="62"/>
      <c r="AH1292" s="62"/>
      <c r="AI1292" s="62"/>
      <c r="AJ1292" s="62"/>
      <c r="AK1292" s="62"/>
      <c r="AL1292" s="62"/>
      <c r="AM1292" s="62"/>
      <c r="AN1292" s="62"/>
      <c r="AO1292" s="62"/>
      <c r="AP1292" s="62"/>
      <c r="AQ1292" s="62"/>
      <c r="AR1292" s="62"/>
      <c r="AS1292" s="62"/>
      <c r="AT1292" s="62"/>
      <c r="AU1292" s="62"/>
      <c r="AV1292" s="62"/>
      <c r="AW1292" s="62"/>
      <c r="AX1292" s="62"/>
      <c r="AY1292" s="62"/>
    </row>
    <row r="1293" spans="1:51" ht="12.75">
      <c r="A1293" s="309"/>
      <c r="B1293" s="234"/>
      <c r="C1293" s="223"/>
      <c r="D1293" s="191"/>
      <c r="E1293" s="131"/>
      <c r="F1293" s="185"/>
      <c r="G1293" s="84"/>
      <c r="H1293" s="84"/>
      <c r="I1293" s="85"/>
      <c r="J1293" s="85"/>
      <c r="K1293" s="85"/>
      <c r="L1293" s="85"/>
      <c r="M1293" s="85"/>
      <c r="N1293" s="85"/>
      <c r="O1293" s="85"/>
      <c r="P1293" s="85"/>
      <c r="Q1293" s="85"/>
      <c r="R1293" s="85"/>
      <c r="S1293" s="69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62"/>
      <c r="AF1293" s="62"/>
      <c r="AG1293" s="62"/>
      <c r="AH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R1293" s="62"/>
      <c r="AS1293" s="62"/>
      <c r="AT1293" s="62"/>
      <c r="AU1293" s="62"/>
      <c r="AV1293" s="62"/>
      <c r="AW1293" s="62"/>
      <c r="AX1293" s="62"/>
      <c r="AY1293" s="62"/>
    </row>
    <row r="1294" spans="1:51" ht="12.75">
      <c r="A1294" s="309"/>
      <c r="B1294" s="234"/>
      <c r="C1294" s="223"/>
      <c r="D1294" s="191"/>
      <c r="E1294" s="131"/>
      <c r="F1294" s="185"/>
      <c r="G1294" s="84"/>
      <c r="H1294" s="84"/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69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62"/>
      <c r="AF1294" s="62"/>
      <c r="AG1294" s="62"/>
      <c r="AH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R1294" s="62"/>
      <c r="AS1294" s="62"/>
      <c r="AT1294" s="62"/>
      <c r="AU1294" s="62"/>
      <c r="AV1294" s="62"/>
      <c r="AW1294" s="62"/>
      <c r="AX1294" s="62"/>
      <c r="AY1294" s="62"/>
    </row>
    <row r="1295" spans="1:51" ht="12.75">
      <c r="A1295" s="309"/>
      <c r="B1295" s="234"/>
      <c r="C1295" s="223"/>
      <c r="D1295" s="191"/>
      <c r="E1295" s="131"/>
      <c r="F1295" s="185"/>
      <c r="G1295" s="84"/>
      <c r="H1295" s="84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69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62"/>
      <c r="AF1295" s="62"/>
      <c r="AG1295" s="62"/>
      <c r="AH1295" s="62"/>
      <c r="AI1295" s="62"/>
      <c r="AJ1295" s="62"/>
      <c r="AK1295" s="62"/>
      <c r="AL1295" s="62"/>
      <c r="AM1295" s="62"/>
      <c r="AN1295" s="62"/>
      <c r="AO1295" s="62"/>
      <c r="AP1295" s="62"/>
      <c r="AQ1295" s="62"/>
      <c r="AR1295" s="62"/>
      <c r="AS1295" s="62"/>
      <c r="AT1295" s="62"/>
      <c r="AU1295" s="62"/>
      <c r="AV1295" s="62"/>
      <c r="AW1295" s="62"/>
      <c r="AX1295" s="62"/>
      <c r="AY1295" s="62"/>
    </row>
    <row r="1296" spans="1:51" ht="12.75">
      <c r="A1296" s="309"/>
      <c r="B1296" s="234"/>
      <c r="C1296" s="223"/>
      <c r="D1296" s="191"/>
      <c r="E1296" s="131"/>
      <c r="F1296" s="185"/>
      <c r="G1296" s="84"/>
      <c r="H1296" s="84"/>
      <c r="I1296" s="85"/>
      <c r="J1296" s="85"/>
      <c r="K1296" s="85"/>
      <c r="L1296" s="85"/>
      <c r="M1296" s="85"/>
      <c r="N1296" s="85"/>
      <c r="O1296" s="85"/>
      <c r="P1296" s="85"/>
      <c r="Q1296" s="85"/>
      <c r="R1296" s="85"/>
      <c r="S1296" s="69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62"/>
      <c r="AF1296" s="62"/>
      <c r="AG1296" s="62"/>
      <c r="AH1296" s="62"/>
      <c r="AI1296" s="62"/>
      <c r="AJ1296" s="62"/>
      <c r="AK1296" s="62"/>
      <c r="AL1296" s="62"/>
      <c r="AM1296" s="62"/>
      <c r="AN1296" s="62"/>
      <c r="AO1296" s="62"/>
      <c r="AP1296" s="62"/>
      <c r="AQ1296" s="62"/>
      <c r="AR1296" s="62"/>
      <c r="AS1296" s="62"/>
      <c r="AT1296" s="62"/>
      <c r="AU1296" s="62"/>
      <c r="AV1296" s="62"/>
      <c r="AW1296" s="62"/>
      <c r="AX1296" s="62"/>
      <c r="AY1296" s="62"/>
    </row>
    <row r="1297" spans="1:51" ht="12.75">
      <c r="A1297" s="309"/>
      <c r="B1297" s="234"/>
      <c r="C1297" s="223"/>
      <c r="D1297" s="191"/>
      <c r="E1297" s="131"/>
      <c r="F1297" s="185"/>
      <c r="G1297" s="84"/>
      <c r="H1297" s="84"/>
      <c r="I1297" s="85"/>
      <c r="J1297" s="85"/>
      <c r="K1297" s="85"/>
      <c r="L1297" s="85"/>
      <c r="M1297" s="85"/>
      <c r="N1297" s="85"/>
      <c r="O1297" s="85"/>
      <c r="P1297" s="85"/>
      <c r="Q1297" s="85"/>
      <c r="R1297" s="85"/>
      <c r="S1297" s="69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62"/>
      <c r="AF1297" s="62"/>
      <c r="AG1297" s="62"/>
      <c r="AH1297" s="62"/>
      <c r="AI1297" s="62"/>
      <c r="AJ1297" s="62"/>
      <c r="AK1297" s="62"/>
      <c r="AL1297" s="62"/>
      <c r="AM1297" s="62"/>
      <c r="AN1297" s="62"/>
      <c r="AO1297" s="62"/>
      <c r="AP1297" s="62"/>
      <c r="AQ1297" s="62"/>
      <c r="AR1297" s="62"/>
      <c r="AS1297" s="62"/>
      <c r="AT1297" s="62"/>
      <c r="AU1297" s="62"/>
      <c r="AV1297" s="62"/>
      <c r="AW1297" s="62"/>
      <c r="AX1297" s="62"/>
      <c r="AY1297" s="62"/>
    </row>
    <row r="1298" spans="1:51" ht="12.75">
      <c r="A1298" s="309"/>
      <c r="B1298" s="234"/>
      <c r="C1298" s="223"/>
      <c r="D1298" s="191"/>
      <c r="E1298" s="131"/>
      <c r="F1298" s="185"/>
      <c r="G1298" s="84"/>
      <c r="H1298" s="84"/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69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62"/>
      <c r="AF1298" s="62"/>
      <c r="AG1298" s="62"/>
      <c r="AH1298" s="62"/>
      <c r="AI1298" s="62"/>
      <c r="AJ1298" s="62"/>
      <c r="AK1298" s="62"/>
      <c r="AL1298" s="62"/>
      <c r="AM1298" s="62"/>
      <c r="AN1298" s="62"/>
      <c r="AO1298" s="62"/>
      <c r="AP1298" s="62"/>
      <c r="AQ1298" s="62"/>
      <c r="AR1298" s="62"/>
      <c r="AS1298" s="62"/>
      <c r="AT1298" s="62"/>
      <c r="AU1298" s="62"/>
      <c r="AV1298" s="62"/>
      <c r="AW1298" s="62"/>
      <c r="AX1298" s="62"/>
      <c r="AY1298" s="62"/>
    </row>
    <row r="1299" spans="1:51" ht="12.75">
      <c r="A1299" s="309"/>
      <c r="B1299" s="234"/>
      <c r="C1299" s="223"/>
      <c r="D1299" s="191"/>
      <c r="E1299" s="131"/>
      <c r="F1299" s="185"/>
      <c r="G1299" s="84"/>
      <c r="H1299" s="84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69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62"/>
      <c r="AF1299" s="62"/>
      <c r="AG1299" s="62"/>
      <c r="AH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R1299" s="62"/>
      <c r="AS1299" s="62"/>
      <c r="AT1299" s="62"/>
      <c r="AU1299" s="62"/>
      <c r="AV1299" s="62"/>
      <c r="AW1299" s="62"/>
      <c r="AX1299" s="62"/>
      <c r="AY1299" s="62"/>
    </row>
    <row r="1300" spans="1:51" ht="12.75">
      <c r="A1300" s="309"/>
      <c r="B1300" s="234"/>
      <c r="C1300" s="223"/>
      <c r="D1300" s="191"/>
      <c r="E1300" s="131"/>
      <c r="F1300" s="185"/>
      <c r="G1300" s="84"/>
      <c r="H1300" s="84"/>
      <c r="I1300" s="85"/>
      <c r="J1300" s="85"/>
      <c r="K1300" s="85"/>
      <c r="L1300" s="85"/>
      <c r="M1300" s="85"/>
      <c r="N1300" s="85"/>
      <c r="O1300" s="85"/>
      <c r="P1300" s="85"/>
      <c r="Q1300" s="85"/>
      <c r="R1300" s="85"/>
      <c r="S1300" s="69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62"/>
      <c r="AF1300" s="62"/>
      <c r="AG1300" s="62"/>
      <c r="AH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R1300" s="62"/>
      <c r="AS1300" s="62"/>
      <c r="AT1300" s="62"/>
      <c r="AU1300" s="62"/>
      <c r="AV1300" s="62"/>
      <c r="AW1300" s="62"/>
      <c r="AX1300" s="62"/>
      <c r="AY1300" s="62"/>
    </row>
    <row r="1301" spans="1:51" ht="12.75">
      <c r="A1301" s="309"/>
      <c r="B1301" s="234"/>
      <c r="C1301" s="223"/>
      <c r="D1301" s="191"/>
      <c r="E1301" s="131"/>
      <c r="F1301" s="185"/>
      <c r="G1301" s="84"/>
      <c r="H1301" s="84"/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69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62"/>
      <c r="AF1301" s="62"/>
      <c r="AG1301" s="62"/>
      <c r="AH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R1301" s="62"/>
      <c r="AS1301" s="62"/>
      <c r="AT1301" s="62"/>
      <c r="AU1301" s="62"/>
      <c r="AV1301" s="62"/>
      <c r="AW1301" s="62"/>
      <c r="AX1301" s="62"/>
      <c r="AY1301" s="62"/>
    </row>
    <row r="1302" spans="1:51" ht="12.75">
      <c r="A1302" s="309"/>
      <c r="B1302" s="234"/>
      <c r="C1302" s="223"/>
      <c r="D1302" s="191"/>
      <c r="E1302" s="131"/>
      <c r="F1302" s="185"/>
      <c r="G1302" s="84"/>
      <c r="H1302" s="84"/>
      <c r="I1302" s="85"/>
      <c r="J1302" s="85"/>
      <c r="K1302" s="85"/>
      <c r="L1302" s="85"/>
      <c r="M1302" s="85"/>
      <c r="N1302" s="85"/>
      <c r="O1302" s="85"/>
      <c r="P1302" s="85"/>
      <c r="Q1302" s="85"/>
      <c r="R1302" s="85"/>
      <c r="S1302" s="69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62"/>
      <c r="AF1302" s="62"/>
      <c r="AG1302" s="62"/>
      <c r="AH1302" s="62"/>
      <c r="AI1302" s="62"/>
      <c r="AJ1302" s="62"/>
      <c r="AK1302" s="62"/>
      <c r="AL1302" s="62"/>
      <c r="AM1302" s="62"/>
      <c r="AN1302" s="62"/>
      <c r="AO1302" s="62"/>
      <c r="AP1302" s="62"/>
      <c r="AQ1302" s="62"/>
      <c r="AR1302" s="62"/>
      <c r="AS1302" s="62"/>
      <c r="AT1302" s="62"/>
      <c r="AU1302" s="62"/>
      <c r="AV1302" s="62"/>
      <c r="AW1302" s="62"/>
      <c r="AX1302" s="62"/>
      <c r="AY1302" s="62"/>
    </row>
    <row r="1303" spans="1:51" ht="12.75">
      <c r="A1303" s="309"/>
      <c r="B1303" s="234"/>
      <c r="C1303" s="223"/>
      <c r="D1303" s="191"/>
      <c r="E1303" s="131"/>
      <c r="F1303" s="185"/>
      <c r="G1303" s="84"/>
      <c r="H1303" s="84"/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69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62"/>
      <c r="AF1303" s="62"/>
      <c r="AG1303" s="62"/>
      <c r="AH1303" s="62"/>
      <c r="AI1303" s="62"/>
      <c r="AJ1303" s="62"/>
      <c r="AK1303" s="62"/>
      <c r="AL1303" s="62"/>
      <c r="AM1303" s="62"/>
      <c r="AN1303" s="62"/>
      <c r="AO1303" s="62"/>
      <c r="AP1303" s="62"/>
      <c r="AQ1303" s="62"/>
      <c r="AR1303" s="62"/>
      <c r="AS1303" s="62"/>
      <c r="AT1303" s="62"/>
      <c r="AU1303" s="62"/>
      <c r="AV1303" s="62"/>
      <c r="AW1303" s="62"/>
      <c r="AX1303" s="62"/>
      <c r="AY1303" s="62"/>
    </row>
    <row r="1304" spans="1:51" ht="12.75">
      <c r="A1304" s="309"/>
      <c r="B1304" s="234"/>
      <c r="C1304" s="223"/>
      <c r="D1304" s="191"/>
      <c r="E1304" s="131"/>
      <c r="F1304" s="185"/>
      <c r="G1304" s="84"/>
      <c r="H1304" s="84"/>
      <c r="I1304" s="85"/>
      <c r="J1304" s="85"/>
      <c r="K1304" s="85"/>
      <c r="L1304" s="85"/>
      <c r="M1304" s="85"/>
      <c r="N1304" s="85"/>
      <c r="O1304" s="85"/>
      <c r="P1304" s="85"/>
      <c r="Q1304" s="85"/>
      <c r="R1304" s="85"/>
      <c r="S1304" s="69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62"/>
      <c r="AF1304" s="62"/>
      <c r="AG1304" s="62"/>
      <c r="AH1304" s="62"/>
      <c r="AI1304" s="62"/>
      <c r="AJ1304" s="62"/>
      <c r="AK1304" s="62"/>
      <c r="AL1304" s="62"/>
      <c r="AM1304" s="62"/>
      <c r="AN1304" s="62"/>
      <c r="AO1304" s="62"/>
      <c r="AP1304" s="62"/>
      <c r="AQ1304" s="62"/>
      <c r="AR1304" s="62"/>
      <c r="AS1304" s="62"/>
      <c r="AT1304" s="62"/>
      <c r="AU1304" s="62"/>
      <c r="AV1304" s="62"/>
      <c r="AW1304" s="62"/>
      <c r="AX1304" s="62"/>
      <c r="AY1304" s="62"/>
    </row>
    <row r="1305" spans="1:51" ht="12.75">
      <c r="A1305" s="309"/>
      <c r="B1305" s="234"/>
      <c r="C1305" s="223"/>
      <c r="D1305" s="191"/>
      <c r="E1305" s="131"/>
      <c r="F1305" s="185"/>
      <c r="G1305" s="84"/>
      <c r="H1305" s="84"/>
      <c r="I1305" s="85"/>
      <c r="J1305" s="85"/>
      <c r="K1305" s="85"/>
      <c r="L1305" s="85"/>
      <c r="M1305" s="85"/>
      <c r="N1305" s="85"/>
      <c r="O1305" s="85"/>
      <c r="P1305" s="85"/>
      <c r="Q1305" s="85"/>
      <c r="R1305" s="85"/>
      <c r="S1305" s="69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62"/>
      <c r="AF1305" s="62"/>
      <c r="AG1305" s="62"/>
      <c r="AH1305" s="62"/>
      <c r="AI1305" s="62"/>
      <c r="AJ1305" s="62"/>
      <c r="AK1305" s="62"/>
      <c r="AL1305" s="62"/>
      <c r="AM1305" s="62"/>
      <c r="AN1305" s="62"/>
      <c r="AO1305" s="62"/>
      <c r="AP1305" s="62"/>
      <c r="AQ1305" s="62"/>
      <c r="AR1305" s="62"/>
      <c r="AS1305" s="62"/>
      <c r="AT1305" s="62"/>
      <c r="AU1305" s="62"/>
      <c r="AV1305" s="62"/>
      <c r="AW1305" s="62"/>
      <c r="AX1305" s="62"/>
      <c r="AY1305" s="62"/>
    </row>
    <row r="1306" spans="1:51" ht="12.75">
      <c r="A1306" s="309"/>
      <c r="B1306" s="234"/>
      <c r="C1306" s="223"/>
      <c r="D1306" s="191"/>
      <c r="E1306" s="131"/>
      <c r="F1306" s="185"/>
      <c r="G1306" s="84"/>
      <c r="H1306" s="84"/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69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62"/>
      <c r="AF1306" s="62"/>
      <c r="AG1306" s="62"/>
      <c r="AH1306" s="62"/>
      <c r="AI1306" s="62"/>
      <c r="AJ1306" s="62"/>
      <c r="AK1306" s="62"/>
      <c r="AL1306" s="62"/>
      <c r="AM1306" s="62"/>
      <c r="AN1306" s="62"/>
      <c r="AO1306" s="62"/>
      <c r="AP1306" s="62"/>
      <c r="AQ1306" s="62"/>
      <c r="AR1306" s="62"/>
      <c r="AS1306" s="62"/>
      <c r="AT1306" s="62"/>
      <c r="AU1306" s="62"/>
      <c r="AV1306" s="62"/>
      <c r="AW1306" s="62"/>
      <c r="AX1306" s="62"/>
      <c r="AY1306" s="62"/>
    </row>
    <row r="1307" spans="1:51" ht="12.75">
      <c r="A1307" s="309"/>
      <c r="B1307" s="234"/>
      <c r="C1307" s="223"/>
      <c r="D1307" s="191"/>
      <c r="E1307" s="131"/>
      <c r="F1307" s="185"/>
      <c r="G1307" s="84"/>
      <c r="H1307" s="84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69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62"/>
      <c r="AF1307" s="62"/>
      <c r="AG1307" s="62"/>
      <c r="AH1307" s="62"/>
      <c r="AI1307" s="62"/>
      <c r="AJ1307" s="62"/>
      <c r="AK1307" s="62"/>
      <c r="AL1307" s="62"/>
      <c r="AM1307" s="62"/>
      <c r="AN1307" s="62"/>
      <c r="AO1307" s="62"/>
      <c r="AP1307" s="62"/>
      <c r="AQ1307" s="62"/>
      <c r="AR1307" s="62"/>
      <c r="AS1307" s="62"/>
      <c r="AT1307" s="62"/>
      <c r="AU1307" s="62"/>
      <c r="AV1307" s="62"/>
      <c r="AW1307" s="62"/>
      <c r="AX1307" s="62"/>
      <c r="AY1307" s="62"/>
    </row>
    <row r="1308" spans="1:51" ht="12.75">
      <c r="A1308" s="309"/>
      <c r="B1308" s="234"/>
      <c r="C1308" s="223"/>
      <c r="D1308" s="191"/>
      <c r="E1308" s="131"/>
      <c r="F1308" s="185"/>
      <c r="G1308" s="84"/>
      <c r="H1308" s="84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69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62"/>
      <c r="AF1308" s="62"/>
      <c r="AG1308" s="62"/>
      <c r="AH1308" s="62"/>
      <c r="AI1308" s="62"/>
      <c r="AJ1308" s="62"/>
      <c r="AK1308" s="62"/>
      <c r="AL1308" s="62"/>
      <c r="AM1308" s="62"/>
      <c r="AN1308" s="62"/>
      <c r="AO1308" s="62"/>
      <c r="AP1308" s="62"/>
      <c r="AQ1308" s="62"/>
      <c r="AR1308" s="62"/>
      <c r="AS1308" s="62"/>
      <c r="AT1308" s="62"/>
      <c r="AU1308" s="62"/>
      <c r="AV1308" s="62"/>
      <c r="AW1308" s="62"/>
      <c r="AX1308" s="62"/>
      <c r="AY1308" s="62"/>
    </row>
    <row r="1309" spans="1:51" ht="12.75">
      <c r="A1309" s="309"/>
      <c r="B1309" s="234"/>
      <c r="C1309" s="223"/>
      <c r="D1309" s="191"/>
      <c r="E1309" s="131"/>
      <c r="F1309" s="185"/>
      <c r="G1309" s="84"/>
      <c r="H1309" s="84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69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62"/>
      <c r="AF1309" s="62"/>
      <c r="AG1309" s="62"/>
      <c r="AH1309" s="62"/>
      <c r="AI1309" s="62"/>
      <c r="AJ1309" s="62"/>
      <c r="AK1309" s="62"/>
      <c r="AL1309" s="62"/>
      <c r="AM1309" s="62"/>
      <c r="AN1309" s="62"/>
      <c r="AO1309" s="62"/>
      <c r="AP1309" s="62"/>
      <c r="AQ1309" s="62"/>
      <c r="AR1309" s="62"/>
      <c r="AS1309" s="62"/>
      <c r="AT1309" s="62"/>
      <c r="AU1309" s="62"/>
      <c r="AV1309" s="62"/>
      <c r="AW1309" s="62"/>
      <c r="AX1309" s="62"/>
      <c r="AY1309" s="62"/>
    </row>
    <row r="1310" spans="1:51" ht="12.75">
      <c r="A1310" s="309"/>
      <c r="B1310" s="234"/>
      <c r="C1310" s="223"/>
      <c r="D1310" s="191"/>
      <c r="E1310" s="131"/>
      <c r="F1310" s="185"/>
      <c r="G1310" s="84"/>
      <c r="H1310" s="84"/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69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62"/>
      <c r="AF1310" s="62"/>
      <c r="AG1310" s="62"/>
      <c r="AH1310" s="62"/>
      <c r="AI1310" s="62"/>
      <c r="AJ1310" s="62"/>
      <c r="AK1310" s="62"/>
      <c r="AL1310" s="62"/>
      <c r="AM1310" s="62"/>
      <c r="AN1310" s="62"/>
      <c r="AO1310" s="62"/>
      <c r="AP1310" s="62"/>
      <c r="AQ1310" s="62"/>
      <c r="AR1310" s="62"/>
      <c r="AS1310" s="62"/>
      <c r="AT1310" s="62"/>
      <c r="AU1310" s="62"/>
      <c r="AV1310" s="62"/>
      <c r="AW1310" s="62"/>
      <c r="AX1310" s="62"/>
      <c r="AY1310" s="62"/>
    </row>
    <row r="1311" spans="1:51" ht="12.75">
      <c r="A1311" s="309"/>
      <c r="B1311" s="234"/>
      <c r="C1311" s="223"/>
      <c r="D1311" s="191"/>
      <c r="E1311" s="131"/>
      <c r="F1311" s="185"/>
      <c r="G1311" s="84"/>
      <c r="H1311" s="84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69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62"/>
      <c r="AF1311" s="62"/>
      <c r="AG1311" s="62"/>
      <c r="AH1311" s="62"/>
      <c r="AI1311" s="62"/>
      <c r="AJ1311" s="62"/>
      <c r="AK1311" s="62"/>
      <c r="AL1311" s="62"/>
      <c r="AM1311" s="62"/>
      <c r="AN1311" s="62"/>
      <c r="AO1311" s="62"/>
      <c r="AP1311" s="62"/>
      <c r="AQ1311" s="62"/>
      <c r="AR1311" s="62"/>
      <c r="AS1311" s="62"/>
      <c r="AT1311" s="62"/>
      <c r="AU1311" s="62"/>
      <c r="AV1311" s="62"/>
      <c r="AW1311" s="62"/>
      <c r="AX1311" s="62"/>
      <c r="AY1311" s="62"/>
    </row>
    <row r="1312" spans="1:51" ht="12.75">
      <c r="A1312" s="309"/>
      <c r="B1312" s="234"/>
      <c r="C1312" s="223"/>
      <c r="D1312" s="191"/>
      <c r="E1312" s="131"/>
      <c r="F1312" s="185"/>
      <c r="G1312" s="84"/>
      <c r="H1312" s="84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69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62"/>
      <c r="AF1312" s="62"/>
      <c r="AG1312" s="62"/>
      <c r="AH1312" s="62"/>
      <c r="AI1312" s="62"/>
      <c r="AJ1312" s="62"/>
      <c r="AK1312" s="62"/>
      <c r="AL1312" s="62"/>
      <c r="AM1312" s="62"/>
      <c r="AN1312" s="62"/>
      <c r="AO1312" s="62"/>
      <c r="AP1312" s="62"/>
      <c r="AQ1312" s="62"/>
      <c r="AR1312" s="62"/>
      <c r="AS1312" s="62"/>
      <c r="AT1312" s="62"/>
      <c r="AU1312" s="62"/>
      <c r="AV1312" s="62"/>
      <c r="AW1312" s="62"/>
      <c r="AX1312" s="62"/>
      <c r="AY1312" s="62"/>
    </row>
    <row r="1313" spans="1:51" ht="12.75">
      <c r="A1313" s="309"/>
      <c r="B1313" s="234"/>
      <c r="C1313" s="223"/>
      <c r="D1313" s="191"/>
      <c r="E1313" s="131"/>
      <c r="F1313" s="185"/>
      <c r="G1313" s="84"/>
      <c r="H1313" s="84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69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62"/>
      <c r="AF1313" s="62"/>
      <c r="AG1313" s="62"/>
      <c r="AH1313" s="62"/>
      <c r="AI1313" s="62"/>
      <c r="AJ1313" s="62"/>
      <c r="AK1313" s="62"/>
      <c r="AL1313" s="62"/>
      <c r="AM1313" s="62"/>
      <c r="AN1313" s="62"/>
      <c r="AO1313" s="62"/>
      <c r="AP1313" s="62"/>
      <c r="AQ1313" s="62"/>
      <c r="AR1313" s="62"/>
      <c r="AS1313" s="62"/>
      <c r="AT1313" s="62"/>
      <c r="AU1313" s="62"/>
      <c r="AV1313" s="62"/>
      <c r="AW1313" s="62"/>
      <c r="AX1313" s="62"/>
      <c r="AY1313" s="62"/>
    </row>
    <row r="1314" spans="1:51" ht="12.75">
      <c r="A1314" s="309"/>
      <c r="B1314" s="234"/>
      <c r="C1314" s="223"/>
      <c r="D1314" s="191"/>
      <c r="E1314" s="131"/>
      <c r="F1314" s="185"/>
      <c r="G1314" s="84"/>
      <c r="H1314" s="84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69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62"/>
      <c r="AF1314" s="62"/>
      <c r="AG1314" s="62"/>
      <c r="AH1314" s="62"/>
      <c r="AI1314" s="62"/>
      <c r="AJ1314" s="62"/>
      <c r="AK1314" s="62"/>
      <c r="AL1314" s="62"/>
      <c r="AM1314" s="62"/>
      <c r="AN1314" s="62"/>
      <c r="AO1314" s="62"/>
      <c r="AP1314" s="62"/>
      <c r="AQ1314" s="62"/>
      <c r="AR1314" s="62"/>
      <c r="AS1314" s="62"/>
      <c r="AT1314" s="62"/>
      <c r="AU1314" s="62"/>
      <c r="AV1314" s="62"/>
      <c r="AW1314" s="62"/>
      <c r="AX1314" s="62"/>
      <c r="AY1314" s="62"/>
    </row>
    <row r="1315" spans="1:51" ht="12.75">
      <c r="A1315" s="309"/>
      <c r="B1315" s="234"/>
      <c r="C1315" s="223"/>
      <c r="D1315" s="191"/>
      <c r="E1315" s="131"/>
      <c r="F1315" s="185"/>
      <c r="G1315" s="84"/>
      <c r="H1315" s="84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69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62"/>
      <c r="AF1315" s="62"/>
      <c r="AG1315" s="62"/>
      <c r="AH1315" s="62"/>
      <c r="AI1315" s="62"/>
      <c r="AJ1315" s="62"/>
      <c r="AK1315" s="62"/>
      <c r="AL1315" s="62"/>
      <c r="AM1315" s="62"/>
      <c r="AN1315" s="62"/>
      <c r="AO1315" s="62"/>
      <c r="AP1315" s="62"/>
      <c r="AQ1315" s="62"/>
      <c r="AR1315" s="62"/>
      <c r="AS1315" s="62"/>
      <c r="AT1315" s="62"/>
      <c r="AU1315" s="62"/>
      <c r="AV1315" s="62"/>
      <c r="AW1315" s="62"/>
      <c r="AX1315" s="62"/>
      <c r="AY1315" s="62"/>
    </row>
    <row r="1316" spans="1:51" ht="12.75">
      <c r="A1316" s="309"/>
      <c r="B1316" s="234"/>
      <c r="C1316" s="223"/>
      <c r="D1316" s="191"/>
      <c r="E1316" s="131"/>
      <c r="F1316" s="185"/>
      <c r="G1316" s="84"/>
      <c r="H1316" s="84"/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69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62"/>
      <c r="AF1316" s="62"/>
      <c r="AG1316" s="62"/>
      <c r="AH1316" s="62"/>
      <c r="AI1316" s="62"/>
      <c r="AJ1316" s="62"/>
      <c r="AK1316" s="62"/>
      <c r="AL1316" s="62"/>
      <c r="AM1316" s="62"/>
      <c r="AN1316" s="62"/>
      <c r="AO1316" s="62"/>
      <c r="AP1316" s="62"/>
      <c r="AQ1316" s="62"/>
      <c r="AR1316" s="62"/>
      <c r="AS1316" s="62"/>
      <c r="AT1316" s="62"/>
      <c r="AU1316" s="62"/>
      <c r="AV1316" s="62"/>
      <c r="AW1316" s="62"/>
      <c r="AX1316" s="62"/>
      <c r="AY1316" s="62"/>
    </row>
    <row r="1317" spans="1:51" ht="12.75">
      <c r="A1317" s="309"/>
      <c r="B1317" s="234"/>
      <c r="C1317" s="223"/>
      <c r="D1317" s="191"/>
      <c r="E1317" s="131"/>
      <c r="F1317" s="185"/>
      <c r="G1317" s="84"/>
      <c r="H1317" s="84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69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62"/>
      <c r="AF1317" s="62"/>
      <c r="AG1317" s="62"/>
      <c r="AH1317" s="62"/>
      <c r="AI1317" s="62"/>
      <c r="AJ1317" s="62"/>
      <c r="AK1317" s="62"/>
      <c r="AL1317" s="62"/>
      <c r="AM1317" s="62"/>
      <c r="AN1317" s="62"/>
      <c r="AO1317" s="62"/>
      <c r="AP1317" s="62"/>
      <c r="AQ1317" s="62"/>
      <c r="AR1317" s="62"/>
      <c r="AS1317" s="62"/>
      <c r="AT1317" s="62"/>
      <c r="AU1317" s="62"/>
      <c r="AV1317" s="62"/>
      <c r="AW1317" s="62"/>
      <c r="AX1317" s="62"/>
      <c r="AY1317" s="62"/>
    </row>
    <row r="1318" spans="1:51" ht="12.75">
      <c r="A1318" s="309"/>
      <c r="B1318" s="234"/>
      <c r="C1318" s="223"/>
      <c r="D1318" s="191"/>
      <c r="E1318" s="131"/>
      <c r="F1318" s="185"/>
      <c r="G1318" s="84"/>
      <c r="H1318" s="84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69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62"/>
      <c r="AF1318" s="62"/>
      <c r="AG1318" s="62"/>
      <c r="AH1318" s="62"/>
      <c r="AI1318" s="62"/>
      <c r="AJ1318" s="62"/>
      <c r="AK1318" s="62"/>
      <c r="AL1318" s="62"/>
      <c r="AM1318" s="62"/>
      <c r="AN1318" s="62"/>
      <c r="AO1318" s="62"/>
      <c r="AP1318" s="62"/>
      <c r="AQ1318" s="62"/>
      <c r="AR1318" s="62"/>
      <c r="AS1318" s="62"/>
      <c r="AT1318" s="62"/>
      <c r="AU1318" s="62"/>
      <c r="AV1318" s="62"/>
      <c r="AW1318" s="62"/>
      <c r="AX1318" s="62"/>
      <c r="AY1318" s="62"/>
    </row>
    <row r="1319" spans="1:51" ht="12.75">
      <c r="A1319" s="309"/>
      <c r="B1319" s="234"/>
      <c r="C1319" s="223"/>
      <c r="D1319" s="191"/>
      <c r="E1319" s="131"/>
      <c r="F1319" s="185"/>
      <c r="G1319" s="84"/>
      <c r="H1319" s="84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69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62"/>
      <c r="AF1319" s="62"/>
      <c r="AG1319" s="62"/>
      <c r="AH1319" s="62"/>
      <c r="AI1319" s="62"/>
      <c r="AJ1319" s="62"/>
      <c r="AK1319" s="62"/>
      <c r="AL1319" s="62"/>
      <c r="AM1319" s="62"/>
      <c r="AN1319" s="62"/>
      <c r="AO1319" s="62"/>
      <c r="AP1319" s="62"/>
      <c r="AQ1319" s="62"/>
      <c r="AR1319" s="62"/>
      <c r="AS1319" s="62"/>
      <c r="AT1319" s="62"/>
      <c r="AU1319" s="62"/>
      <c r="AV1319" s="62"/>
      <c r="AW1319" s="62"/>
      <c r="AX1319" s="62"/>
      <c r="AY1319" s="62"/>
    </row>
    <row r="1320" spans="1:51" ht="12.75">
      <c r="A1320" s="309"/>
      <c r="B1320" s="234"/>
      <c r="C1320" s="223"/>
      <c r="D1320" s="191"/>
      <c r="E1320" s="131"/>
      <c r="F1320" s="185"/>
      <c r="G1320" s="84"/>
      <c r="H1320" s="84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69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62"/>
      <c r="AF1320" s="62"/>
      <c r="AG1320" s="62"/>
      <c r="AH1320" s="62"/>
      <c r="AI1320" s="62"/>
      <c r="AJ1320" s="62"/>
      <c r="AK1320" s="62"/>
      <c r="AL1320" s="62"/>
      <c r="AM1320" s="62"/>
      <c r="AN1320" s="62"/>
      <c r="AO1320" s="62"/>
      <c r="AP1320" s="62"/>
      <c r="AQ1320" s="62"/>
      <c r="AR1320" s="62"/>
      <c r="AS1320" s="62"/>
      <c r="AT1320" s="62"/>
      <c r="AU1320" s="62"/>
      <c r="AV1320" s="62"/>
      <c r="AW1320" s="62"/>
      <c r="AX1320" s="62"/>
      <c r="AY1320" s="62"/>
    </row>
    <row r="1321" spans="1:51" ht="12.75">
      <c r="A1321" s="309"/>
      <c r="B1321" s="234"/>
      <c r="C1321" s="223"/>
      <c r="D1321" s="191"/>
      <c r="E1321" s="131"/>
      <c r="F1321" s="185"/>
      <c r="G1321" s="84"/>
      <c r="H1321" s="84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69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62"/>
      <c r="AF1321" s="62"/>
      <c r="AG1321" s="62"/>
      <c r="AH1321" s="62"/>
      <c r="AI1321" s="62"/>
      <c r="AJ1321" s="62"/>
      <c r="AK1321" s="62"/>
      <c r="AL1321" s="62"/>
      <c r="AM1321" s="62"/>
      <c r="AN1321" s="62"/>
      <c r="AO1321" s="62"/>
      <c r="AP1321" s="62"/>
      <c r="AQ1321" s="62"/>
      <c r="AR1321" s="62"/>
      <c r="AS1321" s="62"/>
      <c r="AT1321" s="62"/>
      <c r="AU1321" s="62"/>
      <c r="AV1321" s="62"/>
      <c r="AW1321" s="62"/>
      <c r="AX1321" s="62"/>
      <c r="AY1321" s="62"/>
    </row>
    <row r="1322" spans="1:51" ht="12.75">
      <c r="A1322" s="309"/>
      <c r="B1322" s="234"/>
      <c r="C1322" s="223"/>
      <c r="D1322" s="191"/>
      <c r="E1322" s="131"/>
      <c r="F1322" s="185"/>
      <c r="G1322" s="84"/>
      <c r="H1322" s="84"/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69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62"/>
      <c r="AF1322" s="62"/>
      <c r="AG1322" s="62"/>
      <c r="AH1322" s="62"/>
      <c r="AI1322" s="62"/>
      <c r="AJ1322" s="62"/>
      <c r="AK1322" s="62"/>
      <c r="AL1322" s="62"/>
      <c r="AM1322" s="62"/>
      <c r="AN1322" s="62"/>
      <c r="AO1322" s="62"/>
      <c r="AP1322" s="62"/>
      <c r="AQ1322" s="62"/>
      <c r="AR1322" s="62"/>
      <c r="AS1322" s="62"/>
      <c r="AT1322" s="62"/>
      <c r="AU1322" s="62"/>
      <c r="AV1322" s="62"/>
      <c r="AW1322" s="62"/>
      <c r="AX1322" s="62"/>
      <c r="AY1322" s="62"/>
    </row>
    <row r="1323" spans="1:51" ht="12.75">
      <c r="A1323" s="309"/>
      <c r="B1323" s="234"/>
      <c r="C1323" s="223"/>
      <c r="D1323" s="191"/>
      <c r="E1323" s="131"/>
      <c r="F1323" s="185"/>
      <c r="G1323" s="84"/>
      <c r="H1323" s="84"/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69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62"/>
      <c r="AF1323" s="62"/>
      <c r="AG1323" s="62"/>
      <c r="AH1323" s="62"/>
      <c r="AI1323" s="62"/>
      <c r="AJ1323" s="62"/>
      <c r="AK1323" s="62"/>
      <c r="AL1323" s="62"/>
      <c r="AM1323" s="62"/>
      <c r="AN1323" s="62"/>
      <c r="AO1323" s="62"/>
      <c r="AP1323" s="62"/>
      <c r="AQ1323" s="62"/>
      <c r="AR1323" s="62"/>
      <c r="AS1323" s="62"/>
      <c r="AT1323" s="62"/>
      <c r="AU1323" s="62"/>
      <c r="AV1323" s="62"/>
      <c r="AW1323" s="62"/>
      <c r="AX1323" s="62"/>
      <c r="AY1323" s="62"/>
    </row>
    <row r="1324" spans="1:51" ht="12.75">
      <c r="A1324" s="309"/>
      <c r="B1324" s="234"/>
      <c r="C1324" s="223"/>
      <c r="D1324" s="191"/>
      <c r="E1324" s="131"/>
      <c r="F1324" s="185"/>
      <c r="G1324" s="84"/>
      <c r="H1324" s="84"/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69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62"/>
      <c r="AF1324" s="62"/>
      <c r="AG1324" s="62"/>
      <c r="AH1324" s="62"/>
      <c r="AI1324" s="62"/>
      <c r="AJ1324" s="62"/>
      <c r="AK1324" s="62"/>
      <c r="AL1324" s="62"/>
      <c r="AM1324" s="62"/>
      <c r="AN1324" s="62"/>
      <c r="AO1324" s="62"/>
      <c r="AP1324" s="62"/>
      <c r="AQ1324" s="62"/>
      <c r="AR1324" s="62"/>
      <c r="AS1324" s="62"/>
      <c r="AT1324" s="62"/>
      <c r="AU1324" s="62"/>
      <c r="AV1324" s="62"/>
      <c r="AW1324" s="62"/>
      <c r="AX1324" s="62"/>
      <c r="AY1324" s="62"/>
    </row>
    <row r="1325" spans="1:51" ht="12.75">
      <c r="A1325" s="309"/>
      <c r="B1325" s="234"/>
      <c r="C1325" s="223"/>
      <c r="D1325" s="191"/>
      <c r="E1325" s="131"/>
      <c r="F1325" s="185"/>
      <c r="G1325" s="84"/>
      <c r="H1325" s="84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69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62"/>
      <c r="AF1325" s="62"/>
      <c r="AG1325" s="62"/>
      <c r="AH1325" s="62"/>
      <c r="AI1325" s="62"/>
      <c r="AJ1325" s="62"/>
      <c r="AK1325" s="62"/>
      <c r="AL1325" s="62"/>
      <c r="AM1325" s="62"/>
      <c r="AN1325" s="62"/>
      <c r="AO1325" s="62"/>
      <c r="AP1325" s="62"/>
      <c r="AQ1325" s="62"/>
      <c r="AR1325" s="62"/>
      <c r="AS1325" s="62"/>
      <c r="AT1325" s="62"/>
      <c r="AU1325" s="62"/>
      <c r="AV1325" s="62"/>
      <c r="AW1325" s="62"/>
      <c r="AX1325" s="62"/>
      <c r="AY1325" s="62"/>
    </row>
    <row r="1326" spans="1:51" ht="12.75">
      <c r="A1326" s="309"/>
      <c r="B1326" s="234"/>
      <c r="C1326" s="223"/>
      <c r="D1326" s="191"/>
      <c r="E1326" s="131"/>
      <c r="F1326" s="185"/>
      <c r="G1326" s="84"/>
      <c r="H1326" s="84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69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62"/>
      <c r="AF1326" s="62"/>
      <c r="AG1326" s="62"/>
      <c r="AH1326" s="62"/>
      <c r="AI1326" s="62"/>
      <c r="AJ1326" s="62"/>
      <c r="AK1326" s="62"/>
      <c r="AL1326" s="62"/>
      <c r="AM1326" s="62"/>
      <c r="AN1326" s="62"/>
      <c r="AO1326" s="62"/>
      <c r="AP1326" s="62"/>
      <c r="AQ1326" s="62"/>
      <c r="AR1326" s="62"/>
      <c r="AS1326" s="62"/>
      <c r="AT1326" s="62"/>
      <c r="AU1326" s="62"/>
      <c r="AV1326" s="62"/>
      <c r="AW1326" s="62"/>
      <c r="AX1326" s="62"/>
      <c r="AY1326" s="62"/>
    </row>
    <row r="1327" spans="1:51" ht="12.75">
      <c r="A1327" s="309"/>
      <c r="B1327" s="234"/>
      <c r="C1327" s="223"/>
      <c r="D1327" s="191"/>
      <c r="E1327" s="131"/>
      <c r="F1327" s="185"/>
      <c r="G1327" s="84"/>
      <c r="H1327" s="84"/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69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62"/>
      <c r="AF1327" s="62"/>
      <c r="AG1327" s="62"/>
      <c r="AH1327" s="62"/>
      <c r="AI1327" s="62"/>
      <c r="AJ1327" s="62"/>
      <c r="AK1327" s="62"/>
      <c r="AL1327" s="62"/>
      <c r="AM1327" s="62"/>
      <c r="AN1327" s="62"/>
      <c r="AO1327" s="62"/>
      <c r="AP1327" s="62"/>
      <c r="AQ1327" s="62"/>
      <c r="AR1327" s="62"/>
      <c r="AS1327" s="62"/>
      <c r="AT1327" s="62"/>
      <c r="AU1327" s="62"/>
      <c r="AV1327" s="62"/>
      <c r="AW1327" s="62"/>
      <c r="AX1327" s="62"/>
      <c r="AY1327" s="62"/>
    </row>
    <row r="1328" spans="1:51" ht="12.75">
      <c r="A1328" s="309"/>
      <c r="B1328" s="234"/>
      <c r="C1328" s="223"/>
      <c r="D1328" s="191"/>
      <c r="E1328" s="131"/>
      <c r="F1328" s="185"/>
      <c r="G1328" s="84"/>
      <c r="H1328" s="84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69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62"/>
      <c r="AF1328" s="62"/>
      <c r="AG1328" s="62"/>
      <c r="AH1328" s="62"/>
      <c r="AI1328" s="62"/>
      <c r="AJ1328" s="62"/>
      <c r="AK1328" s="62"/>
      <c r="AL1328" s="62"/>
      <c r="AM1328" s="62"/>
      <c r="AN1328" s="62"/>
      <c r="AO1328" s="62"/>
      <c r="AP1328" s="62"/>
      <c r="AQ1328" s="62"/>
      <c r="AR1328" s="62"/>
      <c r="AS1328" s="62"/>
      <c r="AT1328" s="62"/>
      <c r="AU1328" s="62"/>
      <c r="AV1328" s="62"/>
      <c r="AW1328" s="62"/>
      <c r="AX1328" s="62"/>
      <c r="AY1328" s="62"/>
    </row>
    <row r="1329" spans="1:51" ht="12.75">
      <c r="A1329" s="309"/>
      <c r="B1329" s="234"/>
      <c r="C1329" s="223"/>
      <c r="D1329" s="191"/>
      <c r="E1329" s="131"/>
      <c r="F1329" s="185"/>
      <c r="G1329" s="84"/>
      <c r="H1329" s="84"/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69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62"/>
      <c r="AF1329" s="62"/>
      <c r="AG1329" s="62"/>
      <c r="AH1329" s="62"/>
      <c r="AI1329" s="62"/>
      <c r="AJ1329" s="62"/>
      <c r="AK1329" s="62"/>
      <c r="AL1329" s="62"/>
      <c r="AM1329" s="62"/>
      <c r="AN1329" s="62"/>
      <c r="AO1329" s="62"/>
      <c r="AP1329" s="62"/>
      <c r="AQ1329" s="62"/>
      <c r="AR1329" s="62"/>
      <c r="AS1329" s="62"/>
      <c r="AT1329" s="62"/>
      <c r="AU1329" s="62"/>
      <c r="AV1329" s="62"/>
      <c r="AW1329" s="62"/>
      <c r="AX1329" s="62"/>
      <c r="AY1329" s="62"/>
    </row>
    <row r="1330" spans="1:51" ht="12.75">
      <c r="A1330" s="309"/>
      <c r="B1330" s="234"/>
      <c r="C1330" s="223"/>
      <c r="D1330" s="191"/>
      <c r="E1330" s="131"/>
      <c r="F1330" s="185"/>
      <c r="G1330" s="84"/>
      <c r="H1330" s="84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69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62"/>
      <c r="AF1330" s="62"/>
      <c r="AG1330" s="62"/>
      <c r="AH1330" s="62"/>
      <c r="AI1330" s="62"/>
      <c r="AJ1330" s="62"/>
      <c r="AK1330" s="62"/>
      <c r="AL1330" s="62"/>
      <c r="AM1330" s="62"/>
      <c r="AN1330" s="62"/>
      <c r="AO1330" s="62"/>
      <c r="AP1330" s="62"/>
      <c r="AQ1330" s="62"/>
      <c r="AR1330" s="62"/>
      <c r="AS1330" s="62"/>
      <c r="AT1330" s="62"/>
      <c r="AU1330" s="62"/>
      <c r="AV1330" s="62"/>
      <c r="AW1330" s="62"/>
      <c r="AX1330" s="62"/>
      <c r="AY1330" s="62"/>
    </row>
    <row r="1331" spans="1:51" ht="12.75">
      <c r="A1331" s="309"/>
      <c r="B1331" s="234"/>
      <c r="C1331" s="223"/>
      <c r="D1331" s="191"/>
      <c r="E1331" s="131"/>
      <c r="F1331" s="185"/>
      <c r="G1331" s="84"/>
      <c r="H1331" s="84"/>
      <c r="I1331" s="85"/>
      <c r="J1331" s="85"/>
      <c r="K1331" s="85"/>
      <c r="L1331" s="85"/>
      <c r="M1331" s="85"/>
      <c r="N1331" s="85"/>
      <c r="O1331" s="85"/>
      <c r="P1331" s="85"/>
      <c r="Q1331" s="85"/>
      <c r="R1331" s="85"/>
      <c r="S1331" s="69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62"/>
      <c r="AF1331" s="62"/>
      <c r="AG1331" s="62"/>
      <c r="AH1331" s="62"/>
      <c r="AI1331" s="62"/>
      <c r="AJ1331" s="62"/>
      <c r="AK1331" s="62"/>
      <c r="AL1331" s="62"/>
      <c r="AM1331" s="62"/>
      <c r="AN1331" s="62"/>
      <c r="AO1331" s="62"/>
      <c r="AP1331" s="62"/>
      <c r="AQ1331" s="62"/>
      <c r="AR1331" s="62"/>
      <c r="AS1331" s="62"/>
      <c r="AT1331" s="62"/>
      <c r="AU1331" s="62"/>
      <c r="AV1331" s="62"/>
      <c r="AW1331" s="62"/>
      <c r="AX1331" s="62"/>
      <c r="AY1331" s="62"/>
    </row>
    <row r="1332" spans="1:51" ht="12.75">
      <c r="A1332" s="309"/>
      <c r="B1332" s="234"/>
      <c r="C1332" s="223"/>
      <c r="D1332" s="191"/>
      <c r="E1332" s="131"/>
      <c r="F1332" s="185"/>
      <c r="G1332" s="84"/>
      <c r="H1332" s="84"/>
      <c r="I1332" s="85"/>
      <c r="J1332" s="85"/>
      <c r="K1332" s="85"/>
      <c r="L1332" s="85"/>
      <c r="M1332" s="85"/>
      <c r="N1332" s="85"/>
      <c r="O1332" s="85"/>
      <c r="P1332" s="85"/>
      <c r="Q1332" s="85"/>
      <c r="R1332" s="85"/>
      <c r="S1332" s="69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62"/>
      <c r="AF1332" s="62"/>
      <c r="AG1332" s="62"/>
      <c r="AH1332" s="62"/>
      <c r="AI1332" s="62"/>
      <c r="AJ1332" s="62"/>
      <c r="AK1332" s="62"/>
      <c r="AL1332" s="62"/>
      <c r="AM1332" s="62"/>
      <c r="AN1332" s="62"/>
      <c r="AO1332" s="62"/>
      <c r="AP1332" s="62"/>
      <c r="AQ1332" s="62"/>
      <c r="AR1332" s="62"/>
      <c r="AS1332" s="62"/>
      <c r="AT1332" s="62"/>
      <c r="AU1332" s="62"/>
      <c r="AV1332" s="62"/>
      <c r="AW1332" s="62"/>
      <c r="AX1332" s="62"/>
      <c r="AY1332" s="62"/>
    </row>
    <row r="1333" spans="1:51" ht="12.75">
      <c r="A1333" s="309"/>
      <c r="B1333" s="234"/>
      <c r="C1333" s="223"/>
      <c r="D1333" s="191"/>
      <c r="E1333" s="131"/>
      <c r="F1333" s="185"/>
      <c r="G1333" s="84"/>
      <c r="H1333" s="84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69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62"/>
      <c r="AF1333" s="62"/>
      <c r="AG1333" s="62"/>
      <c r="AH1333" s="62"/>
      <c r="AI1333" s="62"/>
      <c r="AJ1333" s="62"/>
      <c r="AK1333" s="62"/>
      <c r="AL1333" s="62"/>
      <c r="AM1333" s="62"/>
      <c r="AN1333" s="62"/>
      <c r="AO1333" s="62"/>
      <c r="AP1333" s="62"/>
      <c r="AQ1333" s="62"/>
      <c r="AR1333" s="62"/>
      <c r="AS1333" s="62"/>
      <c r="AT1333" s="62"/>
      <c r="AU1333" s="62"/>
      <c r="AV1333" s="62"/>
      <c r="AW1333" s="62"/>
      <c r="AX1333" s="62"/>
      <c r="AY1333" s="62"/>
    </row>
    <row r="1334" spans="1:51" ht="12.75">
      <c r="A1334" s="309"/>
      <c r="B1334" s="234"/>
      <c r="C1334" s="223"/>
      <c r="D1334" s="191"/>
      <c r="E1334" s="131"/>
      <c r="F1334" s="185"/>
      <c r="G1334" s="84"/>
      <c r="H1334" s="84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69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62"/>
      <c r="AF1334" s="62"/>
      <c r="AG1334" s="62"/>
      <c r="AH1334" s="62"/>
      <c r="AI1334" s="62"/>
      <c r="AJ1334" s="62"/>
      <c r="AK1334" s="62"/>
      <c r="AL1334" s="62"/>
      <c r="AM1334" s="62"/>
      <c r="AN1334" s="62"/>
      <c r="AO1334" s="62"/>
      <c r="AP1334" s="62"/>
      <c r="AQ1334" s="62"/>
      <c r="AR1334" s="62"/>
      <c r="AS1334" s="62"/>
      <c r="AT1334" s="62"/>
      <c r="AU1334" s="62"/>
      <c r="AV1334" s="62"/>
      <c r="AW1334" s="62"/>
      <c r="AX1334" s="62"/>
      <c r="AY1334" s="62"/>
    </row>
    <row r="1335" spans="1:51" ht="12.75">
      <c r="A1335" s="309"/>
      <c r="B1335" s="234"/>
      <c r="C1335" s="223"/>
      <c r="D1335" s="191"/>
      <c r="E1335" s="131"/>
      <c r="F1335" s="185"/>
      <c r="G1335" s="84"/>
      <c r="H1335" s="84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69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62"/>
      <c r="AF1335" s="62"/>
      <c r="AG1335" s="62"/>
      <c r="AH1335" s="62"/>
      <c r="AI1335" s="62"/>
      <c r="AJ1335" s="62"/>
      <c r="AK1335" s="62"/>
      <c r="AL1335" s="62"/>
      <c r="AM1335" s="62"/>
      <c r="AN1335" s="62"/>
      <c r="AO1335" s="62"/>
      <c r="AP1335" s="62"/>
      <c r="AQ1335" s="62"/>
      <c r="AR1335" s="62"/>
      <c r="AS1335" s="62"/>
      <c r="AT1335" s="62"/>
      <c r="AU1335" s="62"/>
      <c r="AV1335" s="62"/>
      <c r="AW1335" s="62"/>
      <c r="AX1335" s="62"/>
      <c r="AY1335" s="62"/>
    </row>
    <row r="1336" spans="1:51" ht="12.75">
      <c r="A1336" s="309"/>
      <c r="B1336" s="234"/>
      <c r="C1336" s="223"/>
      <c r="D1336" s="191"/>
      <c r="E1336" s="131"/>
      <c r="F1336" s="185"/>
      <c r="G1336" s="84"/>
      <c r="H1336" s="84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69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62"/>
      <c r="AF1336" s="62"/>
      <c r="AG1336" s="62"/>
      <c r="AH1336" s="62"/>
      <c r="AI1336" s="62"/>
      <c r="AJ1336" s="62"/>
      <c r="AK1336" s="62"/>
      <c r="AL1336" s="62"/>
      <c r="AM1336" s="62"/>
      <c r="AN1336" s="62"/>
      <c r="AO1336" s="62"/>
      <c r="AP1336" s="62"/>
      <c r="AQ1336" s="62"/>
      <c r="AR1336" s="62"/>
      <c r="AS1336" s="62"/>
      <c r="AT1336" s="62"/>
      <c r="AU1336" s="62"/>
      <c r="AV1336" s="62"/>
      <c r="AW1336" s="62"/>
      <c r="AX1336" s="62"/>
      <c r="AY1336" s="62"/>
    </row>
    <row r="1337" spans="1:51" ht="12.75">
      <c r="A1337" s="309"/>
      <c r="B1337" s="234"/>
      <c r="C1337" s="223"/>
      <c r="D1337" s="191"/>
      <c r="E1337" s="131"/>
      <c r="F1337" s="185"/>
      <c r="G1337" s="84"/>
      <c r="H1337" s="84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69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62"/>
      <c r="AF1337" s="62"/>
      <c r="AG1337" s="62"/>
      <c r="AH1337" s="62"/>
      <c r="AI1337" s="62"/>
      <c r="AJ1337" s="62"/>
      <c r="AK1337" s="62"/>
      <c r="AL1337" s="62"/>
      <c r="AM1337" s="62"/>
      <c r="AN1337" s="62"/>
      <c r="AO1337" s="62"/>
      <c r="AP1337" s="62"/>
      <c r="AQ1337" s="62"/>
      <c r="AR1337" s="62"/>
      <c r="AS1337" s="62"/>
      <c r="AT1337" s="62"/>
      <c r="AU1337" s="62"/>
      <c r="AV1337" s="62"/>
      <c r="AW1337" s="62"/>
      <c r="AX1337" s="62"/>
      <c r="AY1337" s="62"/>
    </row>
    <row r="1338" spans="1:51" ht="12.75">
      <c r="A1338" s="309"/>
      <c r="B1338" s="234"/>
      <c r="C1338" s="223"/>
      <c r="D1338" s="191"/>
      <c r="E1338" s="131"/>
      <c r="F1338" s="185"/>
      <c r="G1338" s="84"/>
      <c r="H1338" s="84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69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62"/>
      <c r="AF1338" s="62"/>
      <c r="AG1338" s="62"/>
      <c r="AH1338" s="62"/>
      <c r="AI1338" s="62"/>
      <c r="AJ1338" s="62"/>
      <c r="AK1338" s="62"/>
      <c r="AL1338" s="62"/>
      <c r="AM1338" s="62"/>
      <c r="AN1338" s="62"/>
      <c r="AO1338" s="62"/>
      <c r="AP1338" s="62"/>
      <c r="AQ1338" s="62"/>
      <c r="AR1338" s="62"/>
      <c r="AS1338" s="62"/>
      <c r="AT1338" s="62"/>
      <c r="AU1338" s="62"/>
      <c r="AV1338" s="62"/>
      <c r="AW1338" s="62"/>
      <c r="AX1338" s="62"/>
      <c r="AY1338" s="62"/>
    </row>
    <row r="1339" spans="1:51" ht="12.75">
      <c r="A1339" s="309"/>
      <c r="B1339" s="234"/>
      <c r="C1339" s="223"/>
      <c r="D1339" s="191"/>
      <c r="E1339" s="131"/>
      <c r="F1339" s="185"/>
      <c r="G1339" s="84"/>
      <c r="H1339" s="84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69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62"/>
      <c r="AF1339" s="62"/>
      <c r="AG1339" s="62"/>
      <c r="AH1339" s="62"/>
      <c r="AI1339" s="62"/>
      <c r="AJ1339" s="62"/>
      <c r="AK1339" s="62"/>
      <c r="AL1339" s="62"/>
      <c r="AM1339" s="62"/>
      <c r="AN1339" s="62"/>
      <c r="AO1339" s="62"/>
      <c r="AP1339" s="62"/>
      <c r="AQ1339" s="62"/>
      <c r="AR1339" s="62"/>
      <c r="AS1339" s="62"/>
      <c r="AT1339" s="62"/>
      <c r="AU1339" s="62"/>
      <c r="AV1339" s="62"/>
      <c r="AW1339" s="62"/>
      <c r="AX1339" s="62"/>
      <c r="AY1339" s="62"/>
    </row>
    <row r="1340" spans="1:51" ht="12.75">
      <c r="A1340" s="309"/>
      <c r="B1340" s="234"/>
      <c r="C1340" s="223"/>
      <c r="D1340" s="191"/>
      <c r="E1340" s="131"/>
      <c r="F1340" s="185"/>
      <c r="G1340" s="84"/>
      <c r="H1340" s="84"/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69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62"/>
      <c r="AF1340" s="62"/>
      <c r="AG1340" s="62"/>
      <c r="AH1340" s="62"/>
      <c r="AI1340" s="62"/>
      <c r="AJ1340" s="62"/>
      <c r="AK1340" s="62"/>
      <c r="AL1340" s="62"/>
      <c r="AM1340" s="62"/>
      <c r="AN1340" s="62"/>
      <c r="AO1340" s="62"/>
      <c r="AP1340" s="62"/>
      <c r="AQ1340" s="62"/>
      <c r="AR1340" s="62"/>
      <c r="AS1340" s="62"/>
      <c r="AT1340" s="62"/>
      <c r="AU1340" s="62"/>
      <c r="AV1340" s="62"/>
      <c r="AW1340" s="62"/>
      <c r="AX1340" s="62"/>
      <c r="AY1340" s="62"/>
    </row>
    <row r="1341" spans="1:51" ht="12.75">
      <c r="A1341" s="309"/>
      <c r="B1341" s="234"/>
      <c r="C1341" s="223"/>
      <c r="D1341" s="191"/>
      <c r="E1341" s="131"/>
      <c r="F1341" s="185"/>
      <c r="G1341" s="84"/>
      <c r="H1341" s="84"/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69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62"/>
      <c r="AF1341" s="62"/>
      <c r="AG1341" s="62"/>
      <c r="AH1341" s="62"/>
      <c r="AI1341" s="62"/>
      <c r="AJ1341" s="62"/>
      <c r="AK1341" s="62"/>
      <c r="AL1341" s="62"/>
      <c r="AM1341" s="62"/>
      <c r="AN1341" s="62"/>
      <c r="AO1341" s="62"/>
      <c r="AP1341" s="62"/>
      <c r="AQ1341" s="62"/>
      <c r="AR1341" s="62"/>
      <c r="AS1341" s="62"/>
      <c r="AT1341" s="62"/>
      <c r="AU1341" s="62"/>
      <c r="AV1341" s="62"/>
      <c r="AW1341" s="62"/>
      <c r="AX1341" s="62"/>
      <c r="AY1341" s="62"/>
    </row>
    <row r="1342" spans="1:51" ht="12.75">
      <c r="A1342" s="309"/>
      <c r="B1342" s="234"/>
      <c r="C1342" s="223"/>
      <c r="D1342" s="191"/>
      <c r="E1342" s="131"/>
      <c r="F1342" s="185"/>
      <c r="G1342" s="84"/>
      <c r="H1342" s="84"/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69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62"/>
      <c r="AF1342" s="62"/>
      <c r="AG1342" s="62"/>
      <c r="AH1342" s="62"/>
      <c r="AI1342" s="62"/>
      <c r="AJ1342" s="62"/>
      <c r="AK1342" s="62"/>
      <c r="AL1342" s="62"/>
      <c r="AM1342" s="62"/>
      <c r="AN1342" s="62"/>
      <c r="AO1342" s="62"/>
      <c r="AP1342" s="62"/>
      <c r="AQ1342" s="62"/>
      <c r="AR1342" s="62"/>
      <c r="AS1342" s="62"/>
      <c r="AT1342" s="62"/>
      <c r="AU1342" s="62"/>
      <c r="AV1342" s="62"/>
      <c r="AW1342" s="62"/>
      <c r="AX1342" s="62"/>
      <c r="AY1342" s="62"/>
    </row>
    <row r="1343" spans="1:51" ht="12.75">
      <c r="A1343" s="309"/>
      <c r="B1343" s="234"/>
      <c r="C1343" s="223"/>
      <c r="D1343" s="191"/>
      <c r="E1343" s="131"/>
      <c r="F1343" s="185"/>
      <c r="G1343" s="84"/>
      <c r="H1343" s="84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69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62"/>
      <c r="AF1343" s="62"/>
      <c r="AG1343" s="62"/>
      <c r="AH1343" s="62"/>
      <c r="AI1343" s="62"/>
      <c r="AJ1343" s="62"/>
      <c r="AK1343" s="62"/>
      <c r="AL1343" s="62"/>
      <c r="AM1343" s="62"/>
      <c r="AN1343" s="62"/>
      <c r="AO1343" s="62"/>
      <c r="AP1343" s="62"/>
      <c r="AQ1343" s="62"/>
      <c r="AR1343" s="62"/>
      <c r="AS1343" s="62"/>
      <c r="AT1343" s="62"/>
      <c r="AU1343" s="62"/>
      <c r="AV1343" s="62"/>
      <c r="AW1343" s="62"/>
      <c r="AX1343" s="62"/>
      <c r="AY1343" s="62"/>
    </row>
    <row r="1344" spans="1:51" ht="12.75">
      <c r="A1344" s="309"/>
      <c r="B1344" s="234"/>
      <c r="C1344" s="223"/>
      <c r="D1344" s="191"/>
      <c r="E1344" s="131"/>
      <c r="F1344" s="185"/>
      <c r="G1344" s="84"/>
      <c r="H1344" s="84"/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69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62"/>
      <c r="AF1344" s="62"/>
      <c r="AG1344" s="62"/>
      <c r="AH1344" s="62"/>
      <c r="AI1344" s="62"/>
      <c r="AJ1344" s="62"/>
      <c r="AK1344" s="62"/>
      <c r="AL1344" s="62"/>
      <c r="AM1344" s="62"/>
      <c r="AN1344" s="62"/>
      <c r="AO1344" s="62"/>
      <c r="AP1344" s="62"/>
      <c r="AQ1344" s="62"/>
      <c r="AR1344" s="62"/>
      <c r="AS1344" s="62"/>
      <c r="AT1344" s="62"/>
      <c r="AU1344" s="62"/>
      <c r="AV1344" s="62"/>
      <c r="AW1344" s="62"/>
      <c r="AX1344" s="62"/>
      <c r="AY1344" s="62"/>
    </row>
    <row r="1345" spans="1:51" ht="12.75">
      <c r="A1345" s="309"/>
      <c r="B1345" s="234"/>
      <c r="C1345" s="223"/>
      <c r="D1345" s="191"/>
      <c r="E1345" s="131"/>
      <c r="F1345" s="185"/>
      <c r="G1345" s="84"/>
      <c r="H1345" s="84"/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69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62"/>
      <c r="AF1345" s="62"/>
      <c r="AG1345" s="62"/>
      <c r="AH1345" s="62"/>
      <c r="AI1345" s="62"/>
      <c r="AJ1345" s="62"/>
      <c r="AK1345" s="62"/>
      <c r="AL1345" s="62"/>
      <c r="AM1345" s="62"/>
      <c r="AN1345" s="62"/>
      <c r="AO1345" s="62"/>
      <c r="AP1345" s="62"/>
      <c r="AQ1345" s="62"/>
      <c r="AR1345" s="62"/>
      <c r="AS1345" s="62"/>
      <c r="AT1345" s="62"/>
      <c r="AU1345" s="62"/>
      <c r="AV1345" s="62"/>
      <c r="AW1345" s="62"/>
      <c r="AX1345" s="62"/>
      <c r="AY1345" s="62"/>
    </row>
    <row r="1346" spans="1:51" ht="12.75">
      <c r="A1346" s="309"/>
      <c r="B1346" s="234"/>
      <c r="C1346" s="223"/>
      <c r="D1346" s="191"/>
      <c r="E1346" s="131"/>
      <c r="F1346" s="185"/>
      <c r="G1346" s="84"/>
      <c r="H1346" s="84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69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62"/>
      <c r="AF1346" s="62"/>
      <c r="AG1346" s="62"/>
      <c r="AH1346" s="62"/>
      <c r="AI1346" s="62"/>
      <c r="AJ1346" s="62"/>
      <c r="AK1346" s="62"/>
      <c r="AL1346" s="62"/>
      <c r="AM1346" s="62"/>
      <c r="AN1346" s="62"/>
      <c r="AO1346" s="62"/>
      <c r="AP1346" s="62"/>
      <c r="AQ1346" s="62"/>
      <c r="AR1346" s="62"/>
      <c r="AS1346" s="62"/>
      <c r="AT1346" s="62"/>
      <c r="AU1346" s="62"/>
      <c r="AV1346" s="62"/>
      <c r="AW1346" s="62"/>
      <c r="AX1346" s="62"/>
      <c r="AY1346" s="62"/>
    </row>
    <row r="1347" spans="1:51" ht="12.75">
      <c r="A1347" s="309"/>
      <c r="B1347" s="234"/>
      <c r="C1347" s="223"/>
      <c r="D1347" s="191"/>
      <c r="E1347" s="131"/>
      <c r="F1347" s="185"/>
      <c r="G1347" s="84"/>
      <c r="H1347" s="84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69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62"/>
      <c r="AF1347" s="62"/>
      <c r="AG1347" s="62"/>
      <c r="AH1347" s="62"/>
      <c r="AI1347" s="62"/>
      <c r="AJ1347" s="62"/>
      <c r="AK1347" s="62"/>
      <c r="AL1347" s="62"/>
      <c r="AM1347" s="62"/>
      <c r="AN1347" s="62"/>
      <c r="AO1347" s="62"/>
      <c r="AP1347" s="62"/>
      <c r="AQ1347" s="62"/>
      <c r="AR1347" s="62"/>
      <c r="AS1347" s="62"/>
      <c r="AT1347" s="62"/>
      <c r="AU1347" s="62"/>
      <c r="AV1347" s="62"/>
      <c r="AW1347" s="62"/>
      <c r="AX1347" s="62"/>
      <c r="AY1347" s="62"/>
    </row>
    <row r="1348" spans="1:51" ht="12.75">
      <c r="A1348" s="309"/>
      <c r="B1348" s="234"/>
      <c r="C1348" s="223"/>
      <c r="D1348" s="191"/>
      <c r="E1348" s="131"/>
      <c r="F1348" s="185"/>
      <c r="G1348" s="84"/>
      <c r="H1348" s="84"/>
      <c r="I1348" s="85"/>
      <c r="J1348" s="85"/>
      <c r="K1348" s="85"/>
      <c r="L1348" s="85"/>
      <c r="M1348" s="85"/>
      <c r="N1348" s="85"/>
      <c r="O1348" s="85"/>
      <c r="P1348" s="85"/>
      <c r="Q1348" s="85"/>
      <c r="R1348" s="85"/>
      <c r="S1348" s="69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62"/>
      <c r="AF1348" s="62"/>
      <c r="AG1348" s="62"/>
      <c r="AH1348" s="62"/>
      <c r="AI1348" s="62"/>
      <c r="AJ1348" s="62"/>
      <c r="AK1348" s="62"/>
      <c r="AL1348" s="62"/>
      <c r="AM1348" s="62"/>
      <c r="AN1348" s="62"/>
      <c r="AO1348" s="62"/>
      <c r="AP1348" s="62"/>
      <c r="AQ1348" s="62"/>
      <c r="AR1348" s="62"/>
      <c r="AS1348" s="62"/>
      <c r="AT1348" s="62"/>
      <c r="AU1348" s="62"/>
      <c r="AV1348" s="62"/>
      <c r="AW1348" s="62"/>
      <c r="AX1348" s="62"/>
      <c r="AY1348" s="62"/>
    </row>
    <row r="1349" spans="1:51" ht="12.75">
      <c r="A1349" s="309"/>
      <c r="B1349" s="234"/>
      <c r="C1349" s="223"/>
      <c r="D1349" s="191"/>
      <c r="E1349" s="131"/>
      <c r="F1349" s="185"/>
      <c r="G1349" s="84"/>
      <c r="H1349" s="84"/>
      <c r="I1349" s="85"/>
      <c r="J1349" s="85"/>
      <c r="K1349" s="85"/>
      <c r="L1349" s="85"/>
      <c r="M1349" s="85"/>
      <c r="N1349" s="85"/>
      <c r="O1349" s="85"/>
      <c r="P1349" s="85"/>
      <c r="Q1349" s="85"/>
      <c r="R1349" s="85"/>
      <c r="S1349" s="69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62"/>
      <c r="AF1349" s="62"/>
      <c r="AG1349" s="62"/>
      <c r="AH1349" s="62"/>
      <c r="AI1349" s="62"/>
      <c r="AJ1349" s="62"/>
      <c r="AK1349" s="62"/>
      <c r="AL1349" s="62"/>
      <c r="AM1349" s="62"/>
      <c r="AN1349" s="62"/>
      <c r="AO1349" s="62"/>
      <c r="AP1349" s="62"/>
      <c r="AQ1349" s="62"/>
      <c r="AR1349" s="62"/>
      <c r="AS1349" s="62"/>
      <c r="AT1349" s="62"/>
      <c r="AU1349" s="62"/>
      <c r="AV1349" s="62"/>
      <c r="AW1349" s="62"/>
      <c r="AX1349" s="62"/>
      <c r="AY1349" s="62"/>
    </row>
    <row r="1350" spans="1:51" ht="12.75">
      <c r="A1350" s="309"/>
      <c r="B1350" s="234"/>
      <c r="C1350" s="223"/>
      <c r="D1350" s="191"/>
      <c r="E1350" s="131"/>
      <c r="F1350" s="185"/>
      <c r="G1350" s="84"/>
      <c r="H1350" s="84"/>
      <c r="I1350" s="85"/>
      <c r="J1350" s="85"/>
      <c r="K1350" s="85"/>
      <c r="L1350" s="85"/>
      <c r="M1350" s="85"/>
      <c r="N1350" s="85"/>
      <c r="O1350" s="85"/>
      <c r="P1350" s="85"/>
      <c r="Q1350" s="85"/>
      <c r="R1350" s="85"/>
      <c r="S1350" s="69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62"/>
      <c r="AF1350" s="62"/>
      <c r="AG1350" s="62"/>
      <c r="AH1350" s="62"/>
      <c r="AI1350" s="62"/>
      <c r="AJ1350" s="62"/>
      <c r="AK1350" s="62"/>
      <c r="AL1350" s="62"/>
      <c r="AM1350" s="62"/>
      <c r="AN1350" s="62"/>
      <c r="AO1350" s="62"/>
      <c r="AP1350" s="62"/>
      <c r="AQ1350" s="62"/>
      <c r="AR1350" s="62"/>
      <c r="AS1350" s="62"/>
      <c r="AT1350" s="62"/>
      <c r="AU1350" s="62"/>
      <c r="AV1350" s="62"/>
      <c r="AW1350" s="62"/>
      <c r="AX1350" s="62"/>
      <c r="AY1350" s="62"/>
    </row>
    <row r="1351" spans="1:51" ht="12.75">
      <c r="A1351" s="309"/>
      <c r="B1351" s="234"/>
      <c r="C1351" s="223"/>
      <c r="D1351" s="191"/>
      <c r="E1351" s="131"/>
      <c r="F1351" s="185"/>
      <c r="G1351" s="84"/>
      <c r="H1351" s="84"/>
      <c r="I1351" s="85"/>
      <c r="J1351" s="85"/>
      <c r="K1351" s="85"/>
      <c r="L1351" s="85"/>
      <c r="M1351" s="85"/>
      <c r="N1351" s="85"/>
      <c r="O1351" s="85"/>
      <c r="P1351" s="85"/>
      <c r="Q1351" s="85"/>
      <c r="R1351" s="85"/>
      <c r="S1351" s="69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62"/>
      <c r="AF1351" s="62"/>
      <c r="AG1351" s="62"/>
      <c r="AH1351" s="62"/>
      <c r="AI1351" s="62"/>
      <c r="AJ1351" s="62"/>
      <c r="AK1351" s="62"/>
      <c r="AL1351" s="62"/>
      <c r="AM1351" s="62"/>
      <c r="AN1351" s="62"/>
      <c r="AO1351" s="62"/>
      <c r="AP1351" s="62"/>
      <c r="AQ1351" s="62"/>
      <c r="AR1351" s="62"/>
      <c r="AS1351" s="62"/>
      <c r="AT1351" s="62"/>
      <c r="AU1351" s="62"/>
      <c r="AV1351" s="62"/>
      <c r="AW1351" s="62"/>
      <c r="AX1351" s="62"/>
      <c r="AY1351" s="62"/>
    </row>
    <row r="1352" spans="1:51" ht="12.75">
      <c r="A1352" s="309"/>
      <c r="B1352" s="234"/>
      <c r="C1352" s="223"/>
      <c r="D1352" s="191"/>
      <c r="E1352" s="131"/>
      <c r="F1352" s="185"/>
      <c r="G1352" s="84"/>
      <c r="H1352" s="84"/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69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62"/>
      <c r="AF1352" s="62"/>
      <c r="AG1352" s="62"/>
      <c r="AH1352" s="62"/>
      <c r="AI1352" s="62"/>
      <c r="AJ1352" s="62"/>
      <c r="AK1352" s="62"/>
      <c r="AL1352" s="62"/>
      <c r="AM1352" s="62"/>
      <c r="AN1352" s="62"/>
      <c r="AO1352" s="62"/>
      <c r="AP1352" s="62"/>
      <c r="AQ1352" s="62"/>
      <c r="AR1352" s="62"/>
      <c r="AS1352" s="62"/>
      <c r="AT1352" s="62"/>
      <c r="AU1352" s="62"/>
      <c r="AV1352" s="62"/>
      <c r="AW1352" s="62"/>
      <c r="AX1352" s="62"/>
      <c r="AY1352" s="62"/>
    </row>
    <row r="1353" spans="1:51" ht="12.75">
      <c r="A1353" s="309"/>
      <c r="B1353" s="234"/>
      <c r="C1353" s="223"/>
      <c r="D1353" s="191"/>
      <c r="E1353" s="131"/>
      <c r="F1353" s="185"/>
      <c r="G1353" s="84"/>
      <c r="H1353" s="84"/>
      <c r="I1353" s="85"/>
      <c r="J1353" s="85"/>
      <c r="K1353" s="85"/>
      <c r="L1353" s="85"/>
      <c r="M1353" s="85"/>
      <c r="N1353" s="85"/>
      <c r="O1353" s="85"/>
      <c r="P1353" s="85"/>
      <c r="Q1353" s="85"/>
      <c r="R1353" s="85"/>
      <c r="S1353" s="69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62"/>
      <c r="AF1353" s="62"/>
      <c r="AG1353" s="62"/>
      <c r="AH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2"/>
      <c r="AV1353" s="62"/>
      <c r="AW1353" s="62"/>
      <c r="AX1353" s="62"/>
      <c r="AY1353" s="62"/>
    </row>
    <row r="1354" spans="1:51" ht="12.75">
      <c r="A1354" s="309"/>
      <c r="B1354" s="234"/>
      <c r="C1354" s="223"/>
      <c r="D1354" s="191"/>
      <c r="E1354" s="131"/>
      <c r="F1354" s="185"/>
      <c r="G1354" s="84"/>
      <c r="H1354" s="84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69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62"/>
      <c r="AF1354" s="62"/>
      <c r="AG1354" s="62"/>
      <c r="AH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2"/>
      <c r="AV1354" s="62"/>
      <c r="AW1354" s="62"/>
      <c r="AX1354" s="62"/>
      <c r="AY1354" s="62"/>
    </row>
    <row r="1355" spans="1:51" ht="12.75">
      <c r="A1355" s="309"/>
      <c r="B1355" s="234"/>
      <c r="C1355" s="223"/>
      <c r="D1355" s="191"/>
      <c r="E1355" s="131"/>
      <c r="F1355" s="185"/>
      <c r="G1355" s="84"/>
      <c r="H1355" s="84"/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69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62"/>
      <c r="AF1355" s="62"/>
      <c r="AG1355" s="62"/>
      <c r="AH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2"/>
      <c r="AV1355" s="62"/>
      <c r="AW1355" s="62"/>
      <c r="AX1355" s="62"/>
      <c r="AY1355" s="62"/>
    </row>
    <row r="1356" spans="1:51" ht="12.75">
      <c r="A1356" s="309"/>
      <c r="B1356" s="234"/>
      <c r="C1356" s="223"/>
      <c r="D1356" s="191"/>
      <c r="E1356" s="131"/>
      <c r="F1356" s="185"/>
      <c r="G1356" s="84"/>
      <c r="H1356" s="84"/>
      <c r="I1356" s="85"/>
      <c r="J1356" s="85"/>
      <c r="K1356" s="85"/>
      <c r="L1356" s="85"/>
      <c r="M1356" s="85"/>
      <c r="N1356" s="85"/>
      <c r="O1356" s="85"/>
      <c r="P1356" s="85"/>
      <c r="Q1356" s="85"/>
      <c r="R1356" s="85"/>
      <c r="S1356" s="69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62"/>
      <c r="AF1356" s="62"/>
      <c r="AG1356" s="62"/>
      <c r="AH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2"/>
      <c r="AV1356" s="62"/>
      <c r="AW1356" s="62"/>
      <c r="AX1356" s="62"/>
      <c r="AY1356" s="62"/>
    </row>
    <row r="1357" spans="1:51" ht="12.75">
      <c r="A1357" s="309"/>
      <c r="B1357" s="234"/>
      <c r="C1357" s="223"/>
      <c r="D1357" s="191"/>
      <c r="E1357" s="131"/>
      <c r="F1357" s="185"/>
      <c r="G1357" s="84"/>
      <c r="H1357" s="84"/>
      <c r="I1357" s="85"/>
      <c r="J1357" s="85"/>
      <c r="K1357" s="85"/>
      <c r="L1357" s="85"/>
      <c r="M1357" s="85"/>
      <c r="N1357" s="85"/>
      <c r="O1357" s="85"/>
      <c r="P1357" s="85"/>
      <c r="Q1357" s="85"/>
      <c r="R1357" s="85"/>
      <c r="S1357" s="69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62"/>
      <c r="AF1357" s="62"/>
      <c r="AG1357" s="62"/>
      <c r="AH1357" s="62"/>
      <c r="AI1357" s="62"/>
      <c r="AJ1357" s="62"/>
      <c r="AK1357" s="62"/>
      <c r="AL1357" s="62"/>
      <c r="AM1357" s="62"/>
      <c r="AN1357" s="62"/>
      <c r="AO1357" s="62"/>
      <c r="AP1357" s="62"/>
      <c r="AQ1357" s="62"/>
      <c r="AR1357" s="62"/>
      <c r="AS1357" s="62"/>
      <c r="AT1357" s="62"/>
      <c r="AU1357" s="62"/>
      <c r="AV1357" s="62"/>
      <c r="AW1357" s="62"/>
      <c r="AX1357" s="62"/>
      <c r="AY1357" s="62"/>
    </row>
    <row r="1358" spans="1:51" ht="12.75">
      <c r="A1358" s="309"/>
      <c r="B1358" s="234"/>
      <c r="C1358" s="223"/>
      <c r="D1358" s="191"/>
      <c r="E1358" s="131"/>
      <c r="F1358" s="185"/>
      <c r="G1358" s="84"/>
      <c r="H1358" s="84"/>
      <c r="I1358" s="85"/>
      <c r="J1358" s="85"/>
      <c r="K1358" s="85"/>
      <c r="L1358" s="85"/>
      <c r="M1358" s="85"/>
      <c r="N1358" s="85"/>
      <c r="O1358" s="85"/>
      <c r="P1358" s="85"/>
      <c r="Q1358" s="85"/>
      <c r="R1358" s="85"/>
      <c r="S1358" s="69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62"/>
      <c r="AF1358" s="62"/>
      <c r="AG1358" s="62"/>
      <c r="AH1358" s="62"/>
      <c r="AI1358" s="62"/>
      <c r="AJ1358" s="62"/>
      <c r="AK1358" s="62"/>
      <c r="AL1358" s="62"/>
      <c r="AM1358" s="62"/>
      <c r="AN1358" s="62"/>
      <c r="AO1358" s="62"/>
      <c r="AP1358" s="62"/>
      <c r="AQ1358" s="62"/>
      <c r="AR1358" s="62"/>
      <c r="AS1358" s="62"/>
      <c r="AT1358" s="62"/>
      <c r="AU1358" s="62"/>
      <c r="AV1358" s="62"/>
      <c r="AW1358" s="62"/>
      <c r="AX1358" s="62"/>
      <c r="AY1358" s="62"/>
    </row>
    <row r="1359" spans="1:51" ht="12.75">
      <c r="A1359" s="309"/>
      <c r="B1359" s="234"/>
      <c r="C1359" s="223"/>
      <c r="D1359" s="191"/>
      <c r="E1359" s="131"/>
      <c r="F1359" s="185"/>
      <c r="G1359" s="84"/>
      <c r="H1359" s="84"/>
      <c r="I1359" s="85"/>
      <c r="J1359" s="85"/>
      <c r="K1359" s="85"/>
      <c r="L1359" s="85"/>
      <c r="M1359" s="85"/>
      <c r="N1359" s="85"/>
      <c r="O1359" s="85"/>
      <c r="P1359" s="85"/>
      <c r="Q1359" s="85"/>
      <c r="R1359" s="85"/>
      <c r="S1359" s="69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62"/>
      <c r="AF1359" s="62"/>
      <c r="AG1359" s="62"/>
      <c r="AH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  <c r="AU1359" s="62"/>
      <c r="AV1359" s="62"/>
      <c r="AW1359" s="62"/>
      <c r="AX1359" s="62"/>
      <c r="AY1359" s="62"/>
    </row>
    <row r="1360" spans="1:51" ht="12.75">
      <c r="A1360" s="309"/>
      <c r="B1360" s="234"/>
      <c r="C1360" s="223"/>
      <c r="D1360" s="191"/>
      <c r="E1360" s="131"/>
      <c r="F1360" s="185"/>
      <c r="G1360" s="84"/>
      <c r="H1360" s="84"/>
      <c r="I1360" s="85"/>
      <c r="J1360" s="85"/>
      <c r="K1360" s="85"/>
      <c r="L1360" s="85"/>
      <c r="M1360" s="85"/>
      <c r="N1360" s="85"/>
      <c r="O1360" s="85"/>
      <c r="P1360" s="85"/>
      <c r="Q1360" s="85"/>
      <c r="R1360" s="85"/>
      <c r="S1360" s="69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62"/>
      <c r="AF1360" s="62"/>
      <c r="AG1360" s="62"/>
      <c r="AH1360" s="62"/>
      <c r="AI1360" s="62"/>
      <c r="AJ1360" s="62"/>
      <c r="AK1360" s="62"/>
      <c r="AL1360" s="62"/>
      <c r="AM1360" s="62"/>
      <c r="AN1360" s="62"/>
      <c r="AO1360" s="62"/>
      <c r="AP1360" s="62"/>
      <c r="AQ1360" s="62"/>
      <c r="AR1360" s="62"/>
      <c r="AS1360" s="62"/>
      <c r="AT1360" s="62"/>
      <c r="AU1360" s="62"/>
      <c r="AV1360" s="62"/>
      <c r="AW1360" s="62"/>
      <c r="AX1360" s="62"/>
      <c r="AY1360" s="62"/>
    </row>
    <row r="1361" spans="1:51" ht="12.75">
      <c r="A1361" s="309"/>
      <c r="B1361" s="234"/>
      <c r="C1361" s="223"/>
      <c r="D1361" s="191"/>
      <c r="E1361" s="131"/>
      <c r="F1361" s="185"/>
      <c r="G1361" s="84"/>
      <c r="H1361" s="84"/>
      <c r="I1361" s="85"/>
      <c r="J1361" s="85"/>
      <c r="K1361" s="85"/>
      <c r="L1361" s="85"/>
      <c r="M1361" s="85"/>
      <c r="N1361" s="85"/>
      <c r="O1361" s="85"/>
      <c r="P1361" s="85"/>
      <c r="Q1361" s="85"/>
      <c r="R1361" s="85"/>
      <c r="S1361" s="69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62"/>
      <c r="AF1361" s="62"/>
      <c r="AG1361" s="62"/>
      <c r="AH1361" s="62"/>
      <c r="AI1361" s="62"/>
      <c r="AJ1361" s="62"/>
      <c r="AK1361" s="62"/>
      <c r="AL1361" s="62"/>
      <c r="AM1361" s="62"/>
      <c r="AN1361" s="62"/>
      <c r="AO1361" s="62"/>
      <c r="AP1361" s="62"/>
      <c r="AQ1361" s="62"/>
      <c r="AR1361" s="62"/>
      <c r="AS1361" s="62"/>
      <c r="AT1361" s="62"/>
      <c r="AU1361" s="62"/>
      <c r="AV1361" s="62"/>
      <c r="AW1361" s="62"/>
      <c r="AX1361" s="62"/>
      <c r="AY1361" s="62"/>
    </row>
    <row r="1362" spans="1:51" ht="12.75">
      <c r="A1362" s="309"/>
      <c r="B1362" s="234"/>
      <c r="C1362" s="223"/>
      <c r="D1362" s="191"/>
      <c r="E1362" s="131"/>
      <c r="F1362" s="185"/>
      <c r="G1362" s="84"/>
      <c r="H1362" s="84"/>
      <c r="I1362" s="85"/>
      <c r="J1362" s="85"/>
      <c r="K1362" s="85"/>
      <c r="L1362" s="85"/>
      <c r="M1362" s="85"/>
      <c r="N1362" s="85"/>
      <c r="O1362" s="85"/>
      <c r="P1362" s="85"/>
      <c r="Q1362" s="85"/>
      <c r="R1362" s="85"/>
      <c r="S1362" s="69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62"/>
      <c r="AF1362" s="62"/>
      <c r="AG1362" s="62"/>
      <c r="AH1362" s="62"/>
      <c r="AI1362" s="62"/>
      <c r="AJ1362" s="62"/>
      <c r="AK1362" s="62"/>
      <c r="AL1362" s="62"/>
      <c r="AM1362" s="62"/>
      <c r="AN1362" s="62"/>
      <c r="AO1362" s="62"/>
      <c r="AP1362" s="62"/>
      <c r="AQ1362" s="62"/>
      <c r="AR1362" s="62"/>
      <c r="AS1362" s="62"/>
      <c r="AT1362" s="62"/>
      <c r="AU1362" s="62"/>
      <c r="AV1362" s="62"/>
      <c r="AW1362" s="62"/>
      <c r="AX1362" s="62"/>
      <c r="AY1362" s="62"/>
    </row>
    <row r="1363" spans="1:51" ht="12.75">
      <c r="A1363" s="309"/>
      <c r="B1363" s="234"/>
      <c r="C1363" s="223"/>
      <c r="D1363" s="191"/>
      <c r="E1363" s="131"/>
      <c r="F1363" s="185"/>
      <c r="G1363" s="84"/>
      <c r="H1363" s="84"/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69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62"/>
      <c r="AF1363" s="62"/>
      <c r="AG1363" s="62"/>
      <c r="AH1363" s="62"/>
      <c r="AI1363" s="62"/>
      <c r="AJ1363" s="62"/>
      <c r="AK1363" s="62"/>
      <c r="AL1363" s="62"/>
      <c r="AM1363" s="62"/>
      <c r="AN1363" s="62"/>
      <c r="AO1363" s="62"/>
      <c r="AP1363" s="62"/>
      <c r="AQ1363" s="62"/>
      <c r="AR1363" s="62"/>
      <c r="AS1363" s="62"/>
      <c r="AT1363" s="62"/>
      <c r="AU1363" s="62"/>
      <c r="AV1363" s="62"/>
      <c r="AW1363" s="62"/>
      <c r="AX1363" s="62"/>
      <c r="AY1363" s="62"/>
    </row>
    <row r="1364" spans="1:51" ht="12.75">
      <c r="A1364" s="309"/>
      <c r="B1364" s="234"/>
      <c r="C1364" s="223"/>
      <c r="D1364" s="191"/>
      <c r="E1364" s="131"/>
      <c r="F1364" s="185"/>
      <c r="G1364" s="84"/>
      <c r="H1364" s="84"/>
      <c r="I1364" s="85"/>
      <c r="J1364" s="85"/>
      <c r="K1364" s="85"/>
      <c r="L1364" s="85"/>
      <c r="M1364" s="85"/>
      <c r="N1364" s="85"/>
      <c r="O1364" s="85"/>
      <c r="P1364" s="85"/>
      <c r="Q1364" s="85"/>
      <c r="R1364" s="85"/>
      <c r="S1364" s="69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62"/>
      <c r="AF1364" s="62"/>
      <c r="AG1364" s="62"/>
      <c r="AH1364" s="62"/>
      <c r="AI1364" s="62"/>
      <c r="AJ1364" s="62"/>
      <c r="AK1364" s="62"/>
      <c r="AL1364" s="62"/>
      <c r="AM1364" s="62"/>
      <c r="AN1364" s="62"/>
      <c r="AO1364" s="62"/>
      <c r="AP1364" s="62"/>
      <c r="AQ1364" s="62"/>
      <c r="AR1364" s="62"/>
      <c r="AS1364" s="62"/>
      <c r="AT1364" s="62"/>
      <c r="AU1364" s="62"/>
      <c r="AV1364" s="62"/>
      <c r="AW1364" s="62"/>
      <c r="AX1364" s="62"/>
      <c r="AY1364" s="62"/>
    </row>
    <row r="1365" spans="1:51" ht="12.75">
      <c r="A1365" s="309"/>
      <c r="B1365" s="234"/>
      <c r="C1365" s="223"/>
      <c r="D1365" s="191"/>
      <c r="E1365" s="131"/>
      <c r="F1365" s="185"/>
      <c r="G1365" s="84"/>
      <c r="H1365" s="84"/>
      <c r="I1365" s="85"/>
      <c r="J1365" s="85"/>
      <c r="K1365" s="85"/>
      <c r="L1365" s="85"/>
      <c r="M1365" s="85"/>
      <c r="N1365" s="85"/>
      <c r="O1365" s="85"/>
      <c r="P1365" s="85"/>
      <c r="Q1365" s="85"/>
      <c r="R1365" s="85"/>
      <c r="S1365" s="69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62"/>
      <c r="AF1365" s="62"/>
      <c r="AG1365" s="62"/>
      <c r="AH1365" s="62"/>
      <c r="AI1365" s="62"/>
      <c r="AJ1365" s="62"/>
      <c r="AK1365" s="62"/>
      <c r="AL1365" s="62"/>
      <c r="AM1365" s="62"/>
      <c r="AN1365" s="62"/>
      <c r="AO1365" s="62"/>
      <c r="AP1365" s="62"/>
      <c r="AQ1365" s="62"/>
      <c r="AR1365" s="62"/>
      <c r="AS1365" s="62"/>
      <c r="AT1365" s="62"/>
      <c r="AU1365" s="62"/>
      <c r="AV1365" s="62"/>
      <c r="AW1365" s="62"/>
      <c r="AX1365" s="62"/>
      <c r="AY1365" s="62"/>
    </row>
    <row r="1366" spans="1:51" ht="12.75">
      <c r="A1366" s="309"/>
      <c r="B1366" s="234"/>
      <c r="C1366" s="223"/>
      <c r="D1366" s="191"/>
      <c r="E1366" s="131"/>
      <c r="F1366" s="185"/>
      <c r="G1366" s="84"/>
      <c r="H1366" s="84"/>
      <c r="I1366" s="85"/>
      <c r="J1366" s="85"/>
      <c r="K1366" s="85"/>
      <c r="L1366" s="85"/>
      <c r="M1366" s="85"/>
      <c r="N1366" s="85"/>
      <c r="O1366" s="85"/>
      <c r="P1366" s="85"/>
      <c r="Q1366" s="85"/>
      <c r="R1366" s="85"/>
      <c r="S1366" s="69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62"/>
      <c r="AF1366" s="62"/>
      <c r="AG1366" s="62"/>
      <c r="AH1366" s="62"/>
      <c r="AI1366" s="62"/>
      <c r="AJ1366" s="62"/>
      <c r="AK1366" s="62"/>
      <c r="AL1366" s="62"/>
      <c r="AM1366" s="62"/>
      <c r="AN1366" s="62"/>
      <c r="AO1366" s="62"/>
      <c r="AP1366" s="62"/>
      <c r="AQ1366" s="62"/>
      <c r="AR1366" s="62"/>
      <c r="AS1366" s="62"/>
      <c r="AT1366" s="62"/>
      <c r="AU1366" s="62"/>
      <c r="AV1366" s="62"/>
      <c r="AW1366" s="62"/>
      <c r="AX1366" s="62"/>
      <c r="AY1366" s="62"/>
    </row>
    <row r="1367" spans="1:51" ht="12.75">
      <c r="A1367" s="309"/>
      <c r="B1367" s="234"/>
      <c r="C1367" s="223"/>
      <c r="D1367" s="191"/>
      <c r="E1367" s="131"/>
      <c r="F1367" s="185"/>
      <c r="G1367" s="84"/>
      <c r="H1367" s="84"/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69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62"/>
      <c r="AF1367" s="62"/>
      <c r="AG1367" s="62"/>
      <c r="AH1367" s="62"/>
      <c r="AI1367" s="62"/>
      <c r="AJ1367" s="62"/>
      <c r="AK1367" s="62"/>
      <c r="AL1367" s="62"/>
      <c r="AM1367" s="62"/>
      <c r="AN1367" s="62"/>
      <c r="AO1367" s="62"/>
      <c r="AP1367" s="62"/>
      <c r="AQ1367" s="62"/>
      <c r="AR1367" s="62"/>
      <c r="AS1367" s="62"/>
      <c r="AT1367" s="62"/>
      <c r="AU1367" s="62"/>
      <c r="AV1367" s="62"/>
      <c r="AW1367" s="62"/>
      <c r="AX1367" s="62"/>
      <c r="AY1367" s="62"/>
    </row>
    <row r="1368" spans="1:51" ht="12.75">
      <c r="A1368" s="309"/>
      <c r="B1368" s="234"/>
      <c r="C1368" s="223"/>
      <c r="D1368" s="191"/>
      <c r="E1368" s="131"/>
      <c r="F1368" s="185"/>
      <c r="G1368" s="84"/>
      <c r="H1368" s="84"/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69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62"/>
      <c r="AF1368" s="62"/>
      <c r="AG1368" s="62"/>
      <c r="AH1368" s="62"/>
      <c r="AI1368" s="62"/>
      <c r="AJ1368" s="62"/>
      <c r="AK1368" s="62"/>
      <c r="AL1368" s="62"/>
      <c r="AM1368" s="62"/>
      <c r="AN1368" s="62"/>
      <c r="AO1368" s="62"/>
      <c r="AP1368" s="62"/>
      <c r="AQ1368" s="62"/>
      <c r="AR1368" s="62"/>
      <c r="AS1368" s="62"/>
      <c r="AT1368" s="62"/>
      <c r="AU1368" s="62"/>
      <c r="AV1368" s="62"/>
      <c r="AW1368" s="62"/>
      <c r="AX1368" s="62"/>
      <c r="AY1368" s="62"/>
    </row>
    <row r="1369" spans="1:51" ht="12.75">
      <c r="A1369" s="309"/>
      <c r="B1369" s="234"/>
      <c r="C1369" s="223"/>
      <c r="D1369" s="191"/>
      <c r="E1369" s="131"/>
      <c r="F1369" s="185"/>
      <c r="G1369" s="84"/>
      <c r="H1369" s="84"/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69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62"/>
      <c r="AF1369" s="62"/>
      <c r="AG1369" s="62"/>
      <c r="AH1369" s="62"/>
      <c r="AI1369" s="62"/>
      <c r="AJ1369" s="62"/>
      <c r="AK1369" s="62"/>
      <c r="AL1369" s="62"/>
      <c r="AM1369" s="62"/>
      <c r="AN1369" s="62"/>
      <c r="AO1369" s="62"/>
      <c r="AP1369" s="62"/>
      <c r="AQ1369" s="62"/>
      <c r="AR1369" s="62"/>
      <c r="AS1369" s="62"/>
      <c r="AT1369" s="62"/>
      <c r="AU1369" s="62"/>
      <c r="AV1369" s="62"/>
      <c r="AW1369" s="62"/>
      <c r="AX1369" s="62"/>
      <c r="AY1369" s="62"/>
    </row>
    <row r="1370" spans="1:51" ht="12.75">
      <c r="A1370" s="309"/>
      <c r="B1370" s="234"/>
      <c r="C1370" s="223"/>
      <c r="D1370" s="191"/>
      <c r="E1370" s="131"/>
      <c r="F1370" s="185"/>
      <c r="G1370" s="84"/>
      <c r="H1370" s="84"/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69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62"/>
      <c r="AF1370" s="62"/>
      <c r="AG1370" s="62"/>
      <c r="AH1370" s="62"/>
      <c r="AI1370" s="62"/>
      <c r="AJ1370" s="62"/>
      <c r="AK1370" s="62"/>
      <c r="AL1370" s="62"/>
      <c r="AM1370" s="62"/>
      <c r="AN1370" s="62"/>
      <c r="AO1370" s="62"/>
      <c r="AP1370" s="62"/>
      <c r="AQ1370" s="62"/>
      <c r="AR1370" s="62"/>
      <c r="AS1370" s="62"/>
      <c r="AT1370" s="62"/>
      <c r="AU1370" s="62"/>
      <c r="AV1370" s="62"/>
      <c r="AW1370" s="62"/>
      <c r="AX1370" s="62"/>
      <c r="AY1370" s="62"/>
    </row>
    <row r="1371" spans="1:51" ht="12.75">
      <c r="A1371" s="309"/>
      <c r="B1371" s="234"/>
      <c r="C1371" s="223"/>
      <c r="D1371" s="191"/>
      <c r="E1371" s="131"/>
      <c r="F1371" s="185"/>
      <c r="G1371" s="84"/>
      <c r="H1371" s="84"/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69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62"/>
      <c r="AF1371" s="62"/>
      <c r="AG1371" s="62"/>
      <c r="AH1371" s="62"/>
      <c r="AI1371" s="62"/>
      <c r="AJ1371" s="62"/>
      <c r="AK1371" s="62"/>
      <c r="AL1371" s="62"/>
      <c r="AM1371" s="62"/>
      <c r="AN1371" s="62"/>
      <c r="AO1371" s="62"/>
      <c r="AP1371" s="62"/>
      <c r="AQ1371" s="62"/>
      <c r="AR1371" s="62"/>
      <c r="AS1371" s="62"/>
      <c r="AT1371" s="62"/>
      <c r="AU1371" s="62"/>
      <c r="AV1371" s="62"/>
      <c r="AW1371" s="62"/>
      <c r="AX1371" s="62"/>
      <c r="AY1371" s="62"/>
    </row>
    <row r="1372" spans="1:51" ht="12.75">
      <c r="A1372" s="309"/>
      <c r="B1372" s="234"/>
      <c r="C1372" s="223"/>
      <c r="D1372" s="191"/>
      <c r="E1372" s="131"/>
      <c r="F1372" s="185"/>
      <c r="G1372" s="84"/>
      <c r="H1372" s="84"/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69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62"/>
      <c r="AF1372" s="62"/>
      <c r="AG1372" s="62"/>
      <c r="AH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2"/>
      <c r="AV1372" s="62"/>
      <c r="AW1372" s="62"/>
      <c r="AX1372" s="62"/>
      <c r="AY1372" s="62"/>
    </row>
    <row r="1373" spans="1:51" ht="12.75">
      <c r="A1373" s="309"/>
      <c r="B1373" s="234"/>
      <c r="C1373" s="223"/>
      <c r="D1373" s="191"/>
      <c r="E1373" s="131"/>
      <c r="F1373" s="185"/>
      <c r="G1373" s="84"/>
      <c r="H1373" s="84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69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62"/>
      <c r="AF1373" s="62"/>
      <c r="AG1373" s="62"/>
      <c r="AH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2"/>
      <c r="AV1373" s="62"/>
      <c r="AW1373" s="62"/>
      <c r="AX1373" s="62"/>
      <c r="AY1373" s="62"/>
    </row>
    <row r="1374" spans="1:51" ht="12.75">
      <c r="A1374" s="309"/>
      <c r="B1374" s="234"/>
      <c r="C1374" s="223"/>
      <c r="D1374" s="191"/>
      <c r="E1374" s="131"/>
      <c r="F1374" s="185"/>
      <c r="G1374" s="84"/>
      <c r="H1374" s="84"/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69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62"/>
      <c r="AF1374" s="62"/>
      <c r="AG1374" s="62"/>
      <c r="AH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2"/>
      <c r="AV1374" s="62"/>
      <c r="AW1374" s="62"/>
      <c r="AX1374" s="62"/>
      <c r="AY1374" s="62"/>
    </row>
    <row r="1375" spans="1:51" ht="12.75">
      <c r="A1375" s="309"/>
      <c r="B1375" s="234"/>
      <c r="C1375" s="223"/>
      <c r="D1375" s="191"/>
      <c r="E1375" s="131"/>
      <c r="F1375" s="185"/>
      <c r="G1375" s="84"/>
      <c r="H1375" s="84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69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62"/>
      <c r="AF1375" s="62"/>
      <c r="AG1375" s="62"/>
      <c r="AH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2"/>
      <c r="AV1375" s="62"/>
      <c r="AW1375" s="62"/>
      <c r="AX1375" s="62"/>
      <c r="AY1375" s="62"/>
    </row>
    <row r="1376" spans="1:51" ht="12.75">
      <c r="A1376" s="309"/>
      <c r="B1376" s="234"/>
      <c r="C1376" s="223"/>
      <c r="D1376" s="191"/>
      <c r="E1376" s="131"/>
      <c r="F1376" s="185"/>
      <c r="G1376" s="84"/>
      <c r="H1376" s="84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69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62"/>
      <c r="AF1376" s="62"/>
      <c r="AG1376" s="62"/>
      <c r="AH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2"/>
      <c r="AV1376" s="62"/>
      <c r="AW1376" s="62"/>
      <c r="AX1376" s="62"/>
      <c r="AY1376" s="62"/>
    </row>
    <row r="1377" spans="1:51" ht="12.75">
      <c r="A1377" s="309"/>
      <c r="B1377" s="234"/>
      <c r="C1377" s="223"/>
      <c r="D1377" s="191"/>
      <c r="E1377" s="131"/>
      <c r="F1377" s="185"/>
      <c r="G1377" s="84"/>
      <c r="H1377" s="84"/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69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62"/>
      <c r="AF1377" s="62"/>
      <c r="AG1377" s="62"/>
      <c r="AH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2"/>
      <c r="AV1377" s="62"/>
      <c r="AW1377" s="62"/>
      <c r="AX1377" s="62"/>
      <c r="AY1377" s="62"/>
    </row>
    <row r="1378" spans="1:51" ht="12.75">
      <c r="A1378" s="309"/>
      <c r="B1378" s="234"/>
      <c r="C1378" s="223"/>
      <c r="D1378" s="191"/>
      <c r="E1378" s="131"/>
      <c r="F1378" s="185"/>
      <c r="G1378" s="84"/>
      <c r="H1378" s="84"/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69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62"/>
      <c r="AF1378" s="62"/>
      <c r="AG1378" s="62"/>
      <c r="AH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2"/>
      <c r="AV1378" s="62"/>
      <c r="AW1378" s="62"/>
      <c r="AX1378" s="62"/>
      <c r="AY1378" s="62"/>
    </row>
    <row r="1379" spans="1:51" ht="12.75">
      <c r="A1379" s="309"/>
      <c r="B1379" s="234"/>
      <c r="C1379" s="223"/>
      <c r="D1379" s="191"/>
      <c r="E1379" s="131"/>
      <c r="F1379" s="185"/>
      <c r="G1379" s="84"/>
      <c r="H1379" s="84"/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69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62"/>
      <c r="AF1379" s="62"/>
      <c r="AG1379" s="62"/>
      <c r="AH1379" s="62"/>
      <c r="AI1379" s="62"/>
      <c r="AJ1379" s="62"/>
      <c r="AK1379" s="62"/>
      <c r="AL1379" s="62"/>
      <c r="AM1379" s="62"/>
      <c r="AN1379" s="62"/>
      <c r="AO1379" s="62"/>
      <c r="AP1379" s="62"/>
      <c r="AQ1379" s="62"/>
      <c r="AR1379" s="62"/>
      <c r="AS1379" s="62"/>
      <c r="AT1379" s="62"/>
      <c r="AU1379" s="62"/>
      <c r="AV1379" s="62"/>
      <c r="AW1379" s="62"/>
      <c r="AX1379" s="62"/>
      <c r="AY1379" s="62"/>
    </row>
    <row r="1380" spans="1:51" ht="12.75">
      <c r="A1380" s="309"/>
      <c r="B1380" s="234"/>
      <c r="C1380" s="223"/>
      <c r="D1380" s="191"/>
      <c r="E1380" s="131"/>
      <c r="F1380" s="185"/>
      <c r="G1380" s="84"/>
      <c r="H1380" s="84"/>
      <c r="I1380" s="85"/>
      <c r="J1380" s="85"/>
      <c r="K1380" s="85"/>
      <c r="L1380" s="85"/>
      <c r="M1380" s="85"/>
      <c r="N1380" s="85"/>
      <c r="O1380" s="85"/>
      <c r="P1380" s="85"/>
      <c r="Q1380" s="85"/>
      <c r="R1380" s="85"/>
      <c r="S1380" s="69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62"/>
      <c r="AF1380" s="62"/>
      <c r="AG1380" s="62"/>
      <c r="AH1380" s="62"/>
      <c r="AI1380" s="62"/>
      <c r="AJ1380" s="62"/>
      <c r="AK1380" s="62"/>
      <c r="AL1380" s="62"/>
      <c r="AM1380" s="62"/>
      <c r="AN1380" s="62"/>
      <c r="AO1380" s="62"/>
      <c r="AP1380" s="62"/>
      <c r="AQ1380" s="62"/>
      <c r="AR1380" s="62"/>
      <c r="AS1380" s="62"/>
      <c r="AT1380" s="62"/>
      <c r="AU1380" s="62"/>
      <c r="AV1380" s="62"/>
      <c r="AW1380" s="62"/>
      <c r="AX1380" s="62"/>
      <c r="AY1380" s="62"/>
    </row>
    <row r="1381" spans="1:51" ht="12.75">
      <c r="A1381" s="309"/>
      <c r="B1381" s="234"/>
      <c r="C1381" s="223"/>
      <c r="D1381" s="191"/>
      <c r="E1381" s="131"/>
      <c r="F1381" s="185"/>
      <c r="G1381" s="84"/>
      <c r="H1381" s="84"/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69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62"/>
      <c r="AF1381" s="62"/>
      <c r="AG1381" s="62"/>
      <c r="AH1381" s="62"/>
      <c r="AI1381" s="62"/>
      <c r="AJ1381" s="62"/>
      <c r="AK1381" s="62"/>
      <c r="AL1381" s="62"/>
      <c r="AM1381" s="62"/>
      <c r="AN1381" s="62"/>
      <c r="AO1381" s="62"/>
      <c r="AP1381" s="62"/>
      <c r="AQ1381" s="62"/>
      <c r="AR1381" s="62"/>
      <c r="AS1381" s="62"/>
      <c r="AT1381" s="62"/>
      <c r="AU1381" s="62"/>
      <c r="AV1381" s="62"/>
      <c r="AW1381" s="62"/>
      <c r="AX1381" s="62"/>
      <c r="AY1381" s="62"/>
    </row>
    <row r="1382" spans="1:51" ht="12.75">
      <c r="A1382" s="309"/>
      <c r="B1382" s="234"/>
      <c r="C1382" s="223"/>
      <c r="D1382" s="191"/>
      <c r="E1382" s="131"/>
      <c r="F1382" s="185"/>
      <c r="G1382" s="84"/>
      <c r="H1382" s="84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69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62"/>
      <c r="AF1382" s="62"/>
      <c r="AG1382" s="62"/>
      <c r="AH1382" s="62"/>
      <c r="AI1382" s="62"/>
      <c r="AJ1382" s="62"/>
      <c r="AK1382" s="62"/>
      <c r="AL1382" s="62"/>
      <c r="AM1382" s="62"/>
      <c r="AN1382" s="62"/>
      <c r="AO1382" s="62"/>
      <c r="AP1382" s="62"/>
      <c r="AQ1382" s="62"/>
      <c r="AR1382" s="62"/>
      <c r="AS1382" s="62"/>
      <c r="AT1382" s="62"/>
      <c r="AU1382" s="62"/>
      <c r="AV1382" s="62"/>
      <c r="AW1382" s="62"/>
      <c r="AX1382" s="62"/>
      <c r="AY1382" s="62"/>
    </row>
    <row r="1383" spans="1:51" ht="12.75">
      <c r="A1383" s="309"/>
      <c r="B1383" s="234"/>
      <c r="C1383" s="223"/>
      <c r="D1383" s="191"/>
      <c r="E1383" s="131"/>
      <c r="F1383" s="185"/>
      <c r="G1383" s="84"/>
      <c r="H1383" s="84"/>
      <c r="I1383" s="85"/>
      <c r="J1383" s="85"/>
      <c r="K1383" s="85"/>
      <c r="L1383" s="85"/>
      <c r="M1383" s="85"/>
      <c r="N1383" s="85"/>
      <c r="O1383" s="85"/>
      <c r="P1383" s="85"/>
      <c r="Q1383" s="85"/>
      <c r="R1383" s="85"/>
      <c r="S1383" s="69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62"/>
      <c r="AF1383" s="62"/>
      <c r="AG1383" s="62"/>
      <c r="AH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2"/>
      <c r="AV1383" s="62"/>
      <c r="AW1383" s="62"/>
      <c r="AX1383" s="62"/>
      <c r="AY1383" s="62"/>
    </row>
    <row r="1384" spans="1:51" ht="12.75">
      <c r="A1384" s="309"/>
      <c r="B1384" s="234"/>
      <c r="C1384" s="223"/>
      <c r="D1384" s="191"/>
      <c r="E1384" s="131"/>
      <c r="F1384" s="185"/>
      <c r="G1384" s="84"/>
      <c r="H1384" s="84"/>
      <c r="I1384" s="85"/>
      <c r="J1384" s="85"/>
      <c r="K1384" s="85"/>
      <c r="L1384" s="85"/>
      <c r="M1384" s="85"/>
      <c r="N1384" s="85"/>
      <c r="O1384" s="85"/>
      <c r="P1384" s="85"/>
      <c r="Q1384" s="85"/>
      <c r="R1384" s="85"/>
      <c r="S1384" s="69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62"/>
      <c r="AF1384" s="62"/>
      <c r="AG1384" s="62"/>
      <c r="AH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2"/>
      <c r="AV1384" s="62"/>
      <c r="AW1384" s="62"/>
      <c r="AX1384" s="62"/>
      <c r="AY1384" s="62"/>
    </row>
    <row r="1385" spans="1:51" ht="12.75">
      <c r="A1385" s="309"/>
      <c r="B1385" s="234"/>
      <c r="C1385" s="223"/>
      <c r="D1385" s="191"/>
      <c r="E1385" s="131"/>
      <c r="F1385" s="185"/>
      <c r="G1385" s="84"/>
      <c r="H1385" s="84"/>
      <c r="I1385" s="85"/>
      <c r="J1385" s="85"/>
      <c r="K1385" s="85"/>
      <c r="L1385" s="85"/>
      <c r="M1385" s="85"/>
      <c r="N1385" s="85"/>
      <c r="O1385" s="85"/>
      <c r="P1385" s="85"/>
      <c r="Q1385" s="85"/>
      <c r="R1385" s="85"/>
      <c r="S1385" s="69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62"/>
      <c r="AF1385" s="62"/>
      <c r="AG1385" s="62"/>
      <c r="AH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2"/>
      <c r="AV1385" s="62"/>
      <c r="AW1385" s="62"/>
      <c r="AX1385" s="62"/>
      <c r="AY1385" s="62"/>
    </row>
    <row r="1386" spans="1:51" ht="12.75">
      <c r="A1386" s="309"/>
      <c r="B1386" s="234"/>
      <c r="C1386" s="223"/>
      <c r="D1386" s="191"/>
      <c r="E1386" s="131"/>
      <c r="F1386" s="185"/>
      <c r="G1386" s="84"/>
      <c r="H1386" s="84"/>
      <c r="I1386" s="85"/>
      <c r="J1386" s="85"/>
      <c r="K1386" s="85"/>
      <c r="L1386" s="85"/>
      <c r="M1386" s="85"/>
      <c r="N1386" s="85"/>
      <c r="O1386" s="85"/>
      <c r="P1386" s="85"/>
      <c r="Q1386" s="85"/>
      <c r="R1386" s="85"/>
      <c r="S1386" s="69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</row>
    <row r="1387" spans="1:51" ht="12.75">
      <c r="A1387" s="309"/>
      <c r="B1387" s="234"/>
      <c r="C1387" s="223"/>
      <c r="D1387" s="191"/>
      <c r="E1387" s="131"/>
      <c r="F1387" s="185"/>
      <c r="G1387" s="84"/>
      <c r="H1387" s="84"/>
      <c r="I1387" s="85"/>
      <c r="J1387" s="85"/>
      <c r="K1387" s="85"/>
      <c r="L1387" s="85"/>
      <c r="M1387" s="85"/>
      <c r="N1387" s="85"/>
      <c r="O1387" s="85"/>
      <c r="P1387" s="85"/>
      <c r="Q1387" s="85"/>
      <c r="R1387" s="85"/>
      <c r="S1387" s="69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</row>
    <row r="1388" spans="1:51" ht="12.75">
      <c r="A1388" s="309"/>
      <c r="B1388" s="234"/>
      <c r="C1388" s="223"/>
      <c r="D1388" s="191"/>
      <c r="E1388" s="131"/>
      <c r="F1388" s="185"/>
      <c r="G1388" s="84"/>
      <c r="H1388" s="84"/>
      <c r="I1388" s="85"/>
      <c r="J1388" s="85"/>
      <c r="K1388" s="85"/>
      <c r="L1388" s="85"/>
      <c r="M1388" s="85"/>
      <c r="N1388" s="85"/>
      <c r="O1388" s="85"/>
      <c r="P1388" s="85"/>
      <c r="Q1388" s="85"/>
      <c r="R1388" s="85"/>
      <c r="S1388" s="69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</row>
    <row r="1389" spans="1:51" ht="12.75">
      <c r="A1389" s="309"/>
      <c r="B1389" s="234"/>
      <c r="C1389" s="223"/>
      <c r="D1389" s="191"/>
      <c r="E1389" s="131"/>
      <c r="F1389" s="185"/>
      <c r="G1389" s="84"/>
      <c r="H1389" s="84"/>
      <c r="I1389" s="85"/>
      <c r="J1389" s="85"/>
      <c r="K1389" s="85"/>
      <c r="L1389" s="85"/>
      <c r="M1389" s="85"/>
      <c r="N1389" s="85"/>
      <c r="O1389" s="85"/>
      <c r="P1389" s="85"/>
      <c r="Q1389" s="85"/>
      <c r="R1389" s="85"/>
      <c r="S1389" s="69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62"/>
      <c r="AF1389" s="62"/>
      <c r="AG1389" s="62"/>
      <c r="AH1389" s="62"/>
      <c r="AI1389" s="62"/>
      <c r="AJ1389" s="62"/>
      <c r="AK1389" s="62"/>
      <c r="AL1389" s="62"/>
      <c r="AM1389" s="62"/>
      <c r="AN1389" s="62"/>
      <c r="AO1389" s="62"/>
      <c r="AP1389" s="62"/>
      <c r="AQ1389" s="62"/>
      <c r="AR1389" s="62"/>
      <c r="AS1389" s="62"/>
      <c r="AT1389" s="62"/>
      <c r="AU1389" s="62"/>
      <c r="AV1389" s="62"/>
      <c r="AW1389" s="62"/>
      <c r="AX1389" s="62"/>
      <c r="AY1389" s="62"/>
    </row>
    <row r="1390" spans="1:51" ht="12.75">
      <c r="A1390" s="309"/>
      <c r="B1390" s="234"/>
      <c r="C1390" s="223"/>
      <c r="D1390" s="191"/>
      <c r="E1390" s="131"/>
      <c r="F1390" s="185"/>
      <c r="G1390" s="84"/>
      <c r="H1390" s="84"/>
      <c r="I1390" s="85"/>
      <c r="J1390" s="85"/>
      <c r="K1390" s="85"/>
      <c r="L1390" s="85"/>
      <c r="M1390" s="85"/>
      <c r="N1390" s="85"/>
      <c r="O1390" s="85"/>
      <c r="P1390" s="85"/>
      <c r="Q1390" s="85"/>
      <c r="R1390" s="85"/>
      <c r="S1390" s="69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62"/>
      <c r="AF1390" s="62"/>
      <c r="AG1390" s="62"/>
      <c r="AH1390" s="62"/>
      <c r="AI1390" s="62"/>
      <c r="AJ1390" s="62"/>
      <c r="AK1390" s="62"/>
      <c r="AL1390" s="62"/>
      <c r="AM1390" s="62"/>
      <c r="AN1390" s="62"/>
      <c r="AO1390" s="62"/>
      <c r="AP1390" s="62"/>
      <c r="AQ1390" s="62"/>
      <c r="AR1390" s="62"/>
      <c r="AS1390" s="62"/>
      <c r="AT1390" s="62"/>
      <c r="AU1390" s="62"/>
      <c r="AV1390" s="62"/>
      <c r="AW1390" s="62"/>
      <c r="AX1390" s="62"/>
      <c r="AY1390" s="62"/>
    </row>
    <row r="1391" spans="1:51" ht="12.75">
      <c r="A1391" s="309"/>
      <c r="B1391" s="234"/>
      <c r="C1391" s="223"/>
      <c r="D1391" s="191"/>
      <c r="E1391" s="131"/>
      <c r="F1391" s="185"/>
      <c r="G1391" s="84"/>
      <c r="H1391" s="84"/>
      <c r="I1391" s="85"/>
      <c r="J1391" s="85"/>
      <c r="K1391" s="85"/>
      <c r="L1391" s="85"/>
      <c r="M1391" s="85"/>
      <c r="N1391" s="85"/>
      <c r="O1391" s="85"/>
      <c r="P1391" s="85"/>
      <c r="Q1391" s="85"/>
      <c r="R1391" s="85"/>
      <c r="S1391" s="69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62"/>
      <c r="AF1391" s="62"/>
      <c r="AG1391" s="62"/>
      <c r="AH1391" s="62"/>
      <c r="AI1391" s="62"/>
      <c r="AJ1391" s="62"/>
      <c r="AK1391" s="62"/>
      <c r="AL1391" s="62"/>
      <c r="AM1391" s="62"/>
      <c r="AN1391" s="62"/>
      <c r="AO1391" s="62"/>
      <c r="AP1391" s="62"/>
      <c r="AQ1391" s="62"/>
      <c r="AR1391" s="62"/>
      <c r="AS1391" s="62"/>
      <c r="AT1391" s="62"/>
      <c r="AU1391" s="62"/>
      <c r="AV1391" s="62"/>
      <c r="AW1391" s="62"/>
      <c r="AX1391" s="62"/>
      <c r="AY1391" s="62"/>
    </row>
    <row r="1392" spans="1:51" ht="12.75">
      <c r="A1392" s="309"/>
      <c r="B1392" s="234"/>
      <c r="C1392" s="223"/>
      <c r="D1392" s="191"/>
      <c r="E1392" s="131"/>
      <c r="F1392" s="185"/>
      <c r="G1392" s="84"/>
      <c r="H1392" s="84"/>
      <c r="I1392" s="85"/>
      <c r="J1392" s="85"/>
      <c r="K1392" s="85"/>
      <c r="L1392" s="85"/>
      <c r="M1392" s="85"/>
      <c r="N1392" s="85"/>
      <c r="O1392" s="85"/>
      <c r="P1392" s="85"/>
      <c r="Q1392" s="85"/>
      <c r="R1392" s="85"/>
      <c r="S1392" s="69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62"/>
      <c r="AF1392" s="62"/>
      <c r="AG1392" s="62"/>
      <c r="AH1392" s="62"/>
      <c r="AI1392" s="62"/>
      <c r="AJ1392" s="62"/>
      <c r="AK1392" s="62"/>
      <c r="AL1392" s="62"/>
      <c r="AM1392" s="62"/>
      <c r="AN1392" s="62"/>
      <c r="AO1392" s="62"/>
      <c r="AP1392" s="62"/>
      <c r="AQ1392" s="62"/>
      <c r="AR1392" s="62"/>
      <c r="AS1392" s="62"/>
      <c r="AT1392" s="62"/>
      <c r="AU1392" s="62"/>
      <c r="AV1392" s="62"/>
      <c r="AW1392" s="62"/>
      <c r="AX1392" s="62"/>
      <c r="AY1392" s="62"/>
    </row>
    <row r="1393" spans="1:51" ht="12.75">
      <c r="A1393" s="309"/>
      <c r="B1393" s="234"/>
      <c r="C1393" s="223"/>
      <c r="D1393" s="191"/>
      <c r="E1393" s="131"/>
      <c r="F1393" s="185"/>
      <c r="G1393" s="84"/>
      <c r="H1393" s="84"/>
      <c r="I1393" s="85"/>
      <c r="J1393" s="85"/>
      <c r="K1393" s="85"/>
      <c r="L1393" s="85"/>
      <c r="M1393" s="85"/>
      <c r="N1393" s="85"/>
      <c r="O1393" s="85"/>
      <c r="P1393" s="85"/>
      <c r="Q1393" s="85"/>
      <c r="R1393" s="85"/>
      <c r="S1393" s="69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62"/>
      <c r="AF1393" s="62"/>
      <c r="AG1393" s="62"/>
      <c r="AH1393" s="62"/>
      <c r="AI1393" s="62"/>
      <c r="AJ1393" s="62"/>
      <c r="AK1393" s="62"/>
      <c r="AL1393" s="62"/>
      <c r="AM1393" s="62"/>
      <c r="AN1393" s="62"/>
      <c r="AO1393" s="62"/>
      <c r="AP1393" s="62"/>
      <c r="AQ1393" s="62"/>
      <c r="AR1393" s="62"/>
      <c r="AS1393" s="62"/>
      <c r="AT1393" s="62"/>
      <c r="AU1393" s="62"/>
      <c r="AV1393" s="62"/>
      <c r="AW1393" s="62"/>
      <c r="AX1393" s="62"/>
      <c r="AY1393" s="62"/>
    </row>
    <row r="1394" spans="1:51" ht="12.75">
      <c r="A1394" s="309"/>
      <c r="B1394" s="234"/>
      <c r="C1394" s="223"/>
      <c r="D1394" s="191"/>
      <c r="E1394" s="131"/>
      <c r="F1394" s="185"/>
      <c r="G1394" s="84"/>
      <c r="H1394" s="84"/>
      <c r="I1394" s="85"/>
      <c r="J1394" s="85"/>
      <c r="K1394" s="85"/>
      <c r="L1394" s="85"/>
      <c r="M1394" s="85"/>
      <c r="N1394" s="85"/>
      <c r="O1394" s="85"/>
      <c r="P1394" s="85"/>
      <c r="Q1394" s="85"/>
      <c r="R1394" s="85"/>
      <c r="S1394" s="69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62"/>
      <c r="AF1394" s="62"/>
      <c r="AG1394" s="62"/>
      <c r="AH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  <c r="AU1394" s="62"/>
      <c r="AV1394" s="62"/>
      <c r="AW1394" s="62"/>
      <c r="AX1394" s="62"/>
      <c r="AY1394" s="62"/>
    </row>
    <row r="1395" spans="1:51" ht="12.75">
      <c r="A1395" s="309"/>
      <c r="B1395" s="234"/>
      <c r="C1395" s="223"/>
      <c r="D1395" s="191"/>
      <c r="E1395" s="131"/>
      <c r="F1395" s="185"/>
      <c r="G1395" s="84"/>
      <c r="H1395" s="84"/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69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62"/>
      <c r="AF1395" s="62"/>
      <c r="AG1395" s="62"/>
      <c r="AH1395" s="62"/>
      <c r="AI1395" s="62"/>
      <c r="AJ1395" s="62"/>
      <c r="AK1395" s="62"/>
      <c r="AL1395" s="62"/>
      <c r="AM1395" s="62"/>
      <c r="AN1395" s="62"/>
      <c r="AO1395" s="62"/>
      <c r="AP1395" s="62"/>
      <c r="AQ1395" s="62"/>
      <c r="AR1395" s="62"/>
      <c r="AS1395" s="62"/>
      <c r="AT1395" s="62"/>
      <c r="AU1395" s="62"/>
      <c r="AV1395" s="62"/>
      <c r="AW1395" s="62"/>
      <c r="AX1395" s="62"/>
      <c r="AY1395" s="62"/>
    </row>
    <row r="1396" spans="1:51" ht="12.75">
      <c r="A1396" s="309"/>
      <c r="B1396" s="234"/>
      <c r="C1396" s="223"/>
      <c r="D1396" s="191"/>
      <c r="E1396" s="131"/>
      <c r="F1396" s="185"/>
      <c r="G1396" s="84"/>
      <c r="H1396" s="84"/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69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62"/>
      <c r="AF1396" s="62"/>
      <c r="AG1396" s="62"/>
      <c r="AH1396" s="62"/>
      <c r="AI1396" s="62"/>
      <c r="AJ1396" s="62"/>
      <c r="AK1396" s="62"/>
      <c r="AL1396" s="62"/>
      <c r="AM1396" s="62"/>
      <c r="AN1396" s="62"/>
      <c r="AO1396" s="62"/>
      <c r="AP1396" s="62"/>
      <c r="AQ1396" s="62"/>
      <c r="AR1396" s="62"/>
      <c r="AS1396" s="62"/>
      <c r="AT1396" s="62"/>
      <c r="AU1396" s="62"/>
      <c r="AV1396" s="62"/>
      <c r="AW1396" s="62"/>
      <c r="AX1396" s="62"/>
      <c r="AY1396" s="62"/>
    </row>
    <row r="1397" spans="1:51" ht="12.75">
      <c r="A1397" s="309"/>
      <c r="B1397" s="234"/>
      <c r="C1397" s="223"/>
      <c r="D1397" s="191"/>
      <c r="E1397" s="131"/>
      <c r="F1397" s="185"/>
      <c r="G1397" s="84"/>
      <c r="H1397" s="84"/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69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62"/>
      <c r="AF1397" s="62"/>
      <c r="AG1397" s="62"/>
      <c r="AH1397" s="62"/>
      <c r="AI1397" s="62"/>
      <c r="AJ1397" s="62"/>
      <c r="AK1397" s="62"/>
      <c r="AL1397" s="62"/>
      <c r="AM1397" s="62"/>
      <c r="AN1397" s="62"/>
      <c r="AO1397" s="62"/>
      <c r="AP1397" s="62"/>
      <c r="AQ1397" s="62"/>
      <c r="AR1397" s="62"/>
      <c r="AS1397" s="62"/>
      <c r="AT1397" s="62"/>
      <c r="AU1397" s="62"/>
      <c r="AV1397" s="62"/>
      <c r="AW1397" s="62"/>
      <c r="AX1397" s="62"/>
      <c r="AY1397" s="62"/>
    </row>
    <row r="1398" spans="1:51" ht="12.75">
      <c r="A1398" s="309"/>
      <c r="B1398" s="234"/>
      <c r="C1398" s="223"/>
      <c r="D1398" s="191"/>
      <c r="E1398" s="131"/>
      <c r="F1398" s="185"/>
      <c r="G1398" s="84"/>
      <c r="H1398" s="84"/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69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62"/>
      <c r="AF1398" s="62"/>
      <c r="AG1398" s="62"/>
      <c r="AH1398" s="62"/>
      <c r="AI1398" s="62"/>
      <c r="AJ1398" s="62"/>
      <c r="AK1398" s="62"/>
      <c r="AL1398" s="62"/>
      <c r="AM1398" s="62"/>
      <c r="AN1398" s="62"/>
      <c r="AO1398" s="62"/>
      <c r="AP1398" s="62"/>
      <c r="AQ1398" s="62"/>
      <c r="AR1398" s="62"/>
      <c r="AS1398" s="62"/>
      <c r="AT1398" s="62"/>
      <c r="AU1398" s="62"/>
      <c r="AV1398" s="62"/>
      <c r="AW1398" s="62"/>
      <c r="AX1398" s="62"/>
      <c r="AY1398" s="62"/>
    </row>
    <row r="1399" spans="1:51" ht="12.75">
      <c r="A1399" s="309"/>
      <c r="B1399" s="234"/>
      <c r="C1399" s="223"/>
      <c r="D1399" s="191"/>
      <c r="E1399" s="131"/>
      <c r="F1399" s="185"/>
      <c r="G1399" s="84"/>
      <c r="H1399" s="84"/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69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62"/>
      <c r="AF1399" s="62"/>
      <c r="AG1399" s="62"/>
      <c r="AH1399" s="62"/>
      <c r="AI1399" s="62"/>
      <c r="AJ1399" s="62"/>
      <c r="AK1399" s="62"/>
      <c r="AL1399" s="62"/>
      <c r="AM1399" s="62"/>
      <c r="AN1399" s="62"/>
      <c r="AO1399" s="62"/>
      <c r="AP1399" s="62"/>
      <c r="AQ1399" s="62"/>
      <c r="AR1399" s="62"/>
      <c r="AS1399" s="62"/>
      <c r="AT1399" s="62"/>
      <c r="AU1399" s="62"/>
      <c r="AV1399" s="62"/>
      <c r="AW1399" s="62"/>
      <c r="AX1399" s="62"/>
      <c r="AY1399" s="62"/>
    </row>
    <row r="1400" spans="1:51" ht="12.75">
      <c r="A1400" s="309"/>
      <c r="B1400" s="234"/>
      <c r="C1400" s="223"/>
      <c r="D1400" s="191"/>
      <c r="E1400" s="131"/>
      <c r="F1400" s="185"/>
      <c r="G1400" s="84"/>
      <c r="H1400" s="84"/>
      <c r="I1400" s="85"/>
      <c r="J1400" s="85"/>
      <c r="K1400" s="85"/>
      <c r="L1400" s="85"/>
      <c r="M1400" s="85"/>
      <c r="N1400" s="85"/>
      <c r="O1400" s="85"/>
      <c r="P1400" s="85"/>
      <c r="Q1400" s="85"/>
      <c r="R1400" s="85"/>
      <c r="S1400" s="69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62"/>
      <c r="AF1400" s="62"/>
      <c r="AG1400" s="62"/>
      <c r="AH1400" s="62"/>
      <c r="AI1400" s="62"/>
      <c r="AJ1400" s="62"/>
      <c r="AK1400" s="62"/>
      <c r="AL1400" s="62"/>
      <c r="AM1400" s="62"/>
      <c r="AN1400" s="62"/>
      <c r="AO1400" s="62"/>
      <c r="AP1400" s="62"/>
      <c r="AQ1400" s="62"/>
      <c r="AR1400" s="62"/>
      <c r="AS1400" s="62"/>
      <c r="AT1400" s="62"/>
      <c r="AU1400" s="62"/>
      <c r="AV1400" s="62"/>
      <c r="AW1400" s="62"/>
      <c r="AX1400" s="62"/>
      <c r="AY1400" s="62"/>
    </row>
    <row r="1401" spans="1:51" ht="12.75">
      <c r="A1401" s="309"/>
      <c r="B1401" s="234"/>
      <c r="C1401" s="223"/>
      <c r="D1401" s="191"/>
      <c r="E1401" s="131"/>
      <c r="F1401" s="185"/>
      <c r="G1401" s="84"/>
      <c r="H1401" s="84"/>
      <c r="I1401" s="85"/>
      <c r="J1401" s="85"/>
      <c r="K1401" s="85"/>
      <c r="L1401" s="85"/>
      <c r="M1401" s="85"/>
      <c r="N1401" s="85"/>
      <c r="O1401" s="85"/>
      <c r="P1401" s="85"/>
      <c r="Q1401" s="85"/>
      <c r="R1401" s="85"/>
      <c r="S1401" s="69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62"/>
      <c r="AF1401" s="62"/>
      <c r="AG1401" s="62"/>
      <c r="AH1401" s="62"/>
      <c r="AI1401" s="62"/>
      <c r="AJ1401" s="62"/>
      <c r="AK1401" s="62"/>
      <c r="AL1401" s="62"/>
      <c r="AM1401" s="62"/>
      <c r="AN1401" s="62"/>
      <c r="AO1401" s="62"/>
      <c r="AP1401" s="62"/>
      <c r="AQ1401" s="62"/>
      <c r="AR1401" s="62"/>
      <c r="AS1401" s="62"/>
      <c r="AT1401" s="62"/>
      <c r="AU1401" s="62"/>
      <c r="AV1401" s="62"/>
      <c r="AW1401" s="62"/>
      <c r="AX1401" s="62"/>
      <c r="AY1401" s="62"/>
    </row>
    <row r="1402" spans="1:51" ht="12.75">
      <c r="A1402" s="309"/>
      <c r="B1402" s="234"/>
      <c r="C1402" s="223"/>
      <c r="D1402" s="191"/>
      <c r="E1402" s="131"/>
      <c r="F1402" s="185"/>
      <c r="G1402" s="84"/>
      <c r="H1402" s="84"/>
      <c r="I1402" s="85"/>
      <c r="J1402" s="85"/>
      <c r="K1402" s="85"/>
      <c r="L1402" s="85"/>
      <c r="M1402" s="85"/>
      <c r="N1402" s="85"/>
      <c r="O1402" s="85"/>
      <c r="P1402" s="85"/>
      <c r="Q1402" s="85"/>
      <c r="R1402" s="85"/>
      <c r="S1402" s="69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62"/>
      <c r="AF1402" s="62"/>
      <c r="AG1402" s="62"/>
      <c r="AH1402" s="62"/>
      <c r="AI1402" s="62"/>
      <c r="AJ1402" s="62"/>
      <c r="AK1402" s="62"/>
      <c r="AL1402" s="62"/>
      <c r="AM1402" s="62"/>
      <c r="AN1402" s="62"/>
      <c r="AO1402" s="62"/>
      <c r="AP1402" s="62"/>
      <c r="AQ1402" s="62"/>
      <c r="AR1402" s="62"/>
      <c r="AS1402" s="62"/>
      <c r="AT1402" s="62"/>
      <c r="AU1402" s="62"/>
      <c r="AV1402" s="62"/>
      <c r="AW1402" s="62"/>
      <c r="AX1402" s="62"/>
      <c r="AY1402" s="62"/>
    </row>
    <row r="1403" spans="1:51" ht="12.75">
      <c r="A1403" s="309"/>
      <c r="B1403" s="234"/>
      <c r="C1403" s="223"/>
      <c r="D1403" s="191"/>
      <c r="E1403" s="131"/>
      <c r="F1403" s="185"/>
      <c r="G1403" s="84"/>
      <c r="H1403" s="84"/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69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62"/>
      <c r="AF1403" s="62"/>
      <c r="AG1403" s="62"/>
      <c r="AH1403" s="62"/>
      <c r="AI1403" s="62"/>
      <c r="AJ1403" s="62"/>
      <c r="AK1403" s="62"/>
      <c r="AL1403" s="62"/>
      <c r="AM1403" s="62"/>
      <c r="AN1403" s="62"/>
      <c r="AO1403" s="62"/>
      <c r="AP1403" s="62"/>
      <c r="AQ1403" s="62"/>
      <c r="AR1403" s="62"/>
      <c r="AS1403" s="62"/>
      <c r="AT1403" s="62"/>
      <c r="AU1403" s="62"/>
      <c r="AV1403" s="62"/>
      <c r="AW1403" s="62"/>
      <c r="AX1403" s="62"/>
      <c r="AY1403" s="62"/>
    </row>
    <row r="1404" spans="1:51" ht="12.75">
      <c r="A1404" s="309"/>
      <c r="B1404" s="234"/>
      <c r="C1404" s="223"/>
      <c r="D1404" s="191"/>
      <c r="E1404" s="131"/>
      <c r="F1404" s="185"/>
      <c r="G1404" s="84"/>
      <c r="H1404" s="84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69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62"/>
      <c r="AF1404" s="62"/>
      <c r="AG1404" s="62"/>
      <c r="AH1404" s="62"/>
      <c r="AI1404" s="62"/>
      <c r="AJ1404" s="62"/>
      <c r="AK1404" s="62"/>
      <c r="AL1404" s="62"/>
      <c r="AM1404" s="62"/>
      <c r="AN1404" s="62"/>
      <c r="AO1404" s="62"/>
      <c r="AP1404" s="62"/>
      <c r="AQ1404" s="62"/>
      <c r="AR1404" s="62"/>
      <c r="AS1404" s="62"/>
      <c r="AT1404" s="62"/>
      <c r="AU1404" s="62"/>
      <c r="AV1404" s="62"/>
      <c r="AW1404" s="62"/>
      <c r="AX1404" s="62"/>
      <c r="AY1404" s="62"/>
    </row>
    <row r="1405" spans="1:51" ht="12.75">
      <c r="A1405" s="309"/>
      <c r="B1405" s="234"/>
      <c r="C1405" s="223"/>
      <c r="D1405" s="191"/>
      <c r="E1405" s="131"/>
      <c r="F1405" s="185"/>
      <c r="G1405" s="84"/>
      <c r="H1405" s="84"/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69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62"/>
      <c r="AF1405" s="62"/>
      <c r="AG1405" s="62"/>
      <c r="AH1405" s="62"/>
      <c r="AI1405" s="62"/>
      <c r="AJ1405" s="62"/>
      <c r="AK1405" s="62"/>
      <c r="AL1405" s="62"/>
      <c r="AM1405" s="62"/>
      <c r="AN1405" s="62"/>
      <c r="AO1405" s="62"/>
      <c r="AP1405" s="62"/>
      <c r="AQ1405" s="62"/>
      <c r="AR1405" s="62"/>
      <c r="AS1405" s="62"/>
      <c r="AT1405" s="62"/>
      <c r="AU1405" s="62"/>
      <c r="AV1405" s="62"/>
      <c r="AW1405" s="62"/>
      <c r="AX1405" s="62"/>
      <c r="AY1405" s="62"/>
    </row>
    <row r="1406" spans="1:51" ht="12.75">
      <c r="A1406" s="309"/>
      <c r="B1406" s="234"/>
      <c r="C1406" s="223"/>
      <c r="D1406" s="191"/>
      <c r="E1406" s="131"/>
      <c r="F1406" s="185"/>
      <c r="G1406" s="84"/>
      <c r="H1406" s="84"/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69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62"/>
      <c r="AF1406" s="62"/>
      <c r="AG1406" s="62"/>
      <c r="AH1406" s="62"/>
      <c r="AI1406" s="62"/>
      <c r="AJ1406" s="62"/>
      <c r="AK1406" s="62"/>
      <c r="AL1406" s="62"/>
      <c r="AM1406" s="62"/>
      <c r="AN1406" s="62"/>
      <c r="AO1406" s="62"/>
      <c r="AP1406" s="62"/>
      <c r="AQ1406" s="62"/>
      <c r="AR1406" s="62"/>
      <c r="AS1406" s="62"/>
      <c r="AT1406" s="62"/>
      <c r="AU1406" s="62"/>
      <c r="AV1406" s="62"/>
      <c r="AW1406" s="62"/>
      <c r="AX1406" s="62"/>
      <c r="AY1406" s="62"/>
    </row>
    <row r="1407" spans="1:51" ht="12.75">
      <c r="A1407" s="309"/>
      <c r="B1407" s="234"/>
      <c r="C1407" s="223"/>
      <c r="D1407" s="191"/>
      <c r="E1407" s="131"/>
      <c r="F1407" s="185"/>
      <c r="G1407" s="84"/>
      <c r="H1407" s="84"/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69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62"/>
      <c r="AF1407" s="62"/>
      <c r="AG1407" s="62"/>
      <c r="AH1407" s="62"/>
      <c r="AI1407" s="62"/>
      <c r="AJ1407" s="62"/>
      <c r="AK1407" s="62"/>
      <c r="AL1407" s="62"/>
      <c r="AM1407" s="62"/>
      <c r="AN1407" s="62"/>
      <c r="AO1407" s="62"/>
      <c r="AP1407" s="62"/>
      <c r="AQ1407" s="62"/>
      <c r="AR1407" s="62"/>
      <c r="AS1407" s="62"/>
      <c r="AT1407" s="62"/>
      <c r="AU1407" s="62"/>
      <c r="AV1407" s="62"/>
      <c r="AW1407" s="62"/>
      <c r="AX1407" s="62"/>
      <c r="AY1407" s="62"/>
    </row>
    <row r="1408" spans="1:51" ht="12.75">
      <c r="A1408" s="309"/>
      <c r="B1408" s="234"/>
      <c r="C1408" s="223"/>
      <c r="D1408" s="191"/>
      <c r="E1408" s="131"/>
      <c r="F1408" s="185"/>
      <c r="G1408" s="84"/>
      <c r="H1408" s="84"/>
      <c r="I1408" s="85"/>
      <c r="J1408" s="85"/>
      <c r="K1408" s="85"/>
      <c r="L1408" s="85"/>
      <c r="M1408" s="85"/>
      <c r="N1408" s="85"/>
      <c r="O1408" s="85"/>
      <c r="P1408" s="85"/>
      <c r="Q1408" s="85"/>
      <c r="R1408" s="85"/>
      <c r="S1408" s="69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62"/>
      <c r="AF1408" s="62"/>
      <c r="AG1408" s="62"/>
      <c r="AH1408" s="62"/>
      <c r="AI1408" s="62"/>
      <c r="AJ1408" s="62"/>
      <c r="AK1408" s="62"/>
      <c r="AL1408" s="62"/>
      <c r="AM1408" s="62"/>
      <c r="AN1408" s="62"/>
      <c r="AO1408" s="62"/>
      <c r="AP1408" s="62"/>
      <c r="AQ1408" s="62"/>
      <c r="AR1408" s="62"/>
      <c r="AS1408" s="62"/>
      <c r="AT1408" s="62"/>
      <c r="AU1408" s="62"/>
      <c r="AV1408" s="62"/>
      <c r="AW1408" s="62"/>
      <c r="AX1408" s="62"/>
      <c r="AY1408" s="62"/>
    </row>
    <row r="1409" spans="1:51" ht="12.75">
      <c r="A1409" s="309"/>
      <c r="B1409" s="234"/>
      <c r="C1409" s="223"/>
      <c r="D1409" s="191"/>
      <c r="E1409" s="131"/>
      <c r="F1409" s="185"/>
      <c r="G1409" s="84"/>
      <c r="H1409" s="84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69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62"/>
      <c r="AF1409" s="62"/>
      <c r="AG1409" s="62"/>
      <c r="AH1409" s="62"/>
      <c r="AI1409" s="62"/>
      <c r="AJ1409" s="62"/>
      <c r="AK1409" s="62"/>
      <c r="AL1409" s="62"/>
      <c r="AM1409" s="62"/>
      <c r="AN1409" s="62"/>
      <c r="AO1409" s="62"/>
      <c r="AP1409" s="62"/>
      <c r="AQ1409" s="62"/>
      <c r="AR1409" s="62"/>
      <c r="AS1409" s="62"/>
      <c r="AT1409" s="62"/>
      <c r="AU1409" s="62"/>
      <c r="AV1409" s="62"/>
      <c r="AW1409" s="62"/>
      <c r="AX1409" s="62"/>
      <c r="AY1409" s="62"/>
    </row>
    <row r="1410" spans="1:51" ht="12.75">
      <c r="A1410" s="309"/>
      <c r="B1410" s="234"/>
      <c r="C1410" s="223"/>
      <c r="D1410" s="191"/>
      <c r="E1410" s="131"/>
      <c r="F1410" s="185"/>
      <c r="G1410" s="84"/>
      <c r="H1410" s="84"/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69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62"/>
      <c r="AF1410" s="62"/>
      <c r="AG1410" s="62"/>
      <c r="AH1410" s="62"/>
      <c r="AI1410" s="62"/>
      <c r="AJ1410" s="62"/>
      <c r="AK1410" s="62"/>
      <c r="AL1410" s="62"/>
      <c r="AM1410" s="62"/>
      <c r="AN1410" s="62"/>
      <c r="AO1410" s="62"/>
      <c r="AP1410" s="62"/>
      <c r="AQ1410" s="62"/>
      <c r="AR1410" s="62"/>
      <c r="AS1410" s="62"/>
      <c r="AT1410" s="62"/>
      <c r="AU1410" s="62"/>
      <c r="AV1410" s="62"/>
      <c r="AW1410" s="62"/>
      <c r="AX1410" s="62"/>
      <c r="AY1410" s="62"/>
    </row>
    <row r="1411" spans="1:51" ht="12.75">
      <c r="A1411" s="309"/>
      <c r="B1411" s="234"/>
      <c r="C1411" s="223"/>
      <c r="D1411" s="191"/>
      <c r="E1411" s="131"/>
      <c r="F1411" s="185"/>
      <c r="G1411" s="84"/>
      <c r="H1411" s="84"/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69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62"/>
      <c r="AF1411" s="62"/>
      <c r="AG1411" s="62"/>
      <c r="AH1411" s="62"/>
      <c r="AI1411" s="62"/>
      <c r="AJ1411" s="62"/>
      <c r="AK1411" s="62"/>
      <c r="AL1411" s="62"/>
      <c r="AM1411" s="62"/>
      <c r="AN1411" s="62"/>
      <c r="AO1411" s="62"/>
      <c r="AP1411" s="62"/>
      <c r="AQ1411" s="62"/>
      <c r="AR1411" s="62"/>
      <c r="AS1411" s="62"/>
      <c r="AT1411" s="62"/>
      <c r="AU1411" s="62"/>
      <c r="AV1411" s="62"/>
      <c r="AW1411" s="62"/>
      <c r="AX1411" s="62"/>
      <c r="AY1411" s="62"/>
    </row>
    <row r="1412" spans="1:51" ht="12.75">
      <c r="A1412" s="309"/>
      <c r="B1412" s="234"/>
      <c r="C1412" s="223"/>
      <c r="D1412" s="191"/>
      <c r="E1412" s="131"/>
      <c r="F1412" s="185"/>
      <c r="G1412" s="84"/>
      <c r="H1412" s="84"/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69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62"/>
      <c r="AF1412" s="62"/>
      <c r="AG1412" s="62"/>
      <c r="AH1412" s="62"/>
      <c r="AI1412" s="62"/>
      <c r="AJ1412" s="62"/>
      <c r="AK1412" s="62"/>
      <c r="AL1412" s="62"/>
      <c r="AM1412" s="62"/>
      <c r="AN1412" s="62"/>
      <c r="AO1412" s="62"/>
      <c r="AP1412" s="62"/>
      <c r="AQ1412" s="62"/>
      <c r="AR1412" s="62"/>
      <c r="AS1412" s="62"/>
      <c r="AT1412" s="62"/>
      <c r="AU1412" s="62"/>
      <c r="AV1412" s="62"/>
      <c r="AW1412" s="62"/>
      <c r="AX1412" s="62"/>
      <c r="AY1412" s="62"/>
    </row>
    <row r="1413" spans="1:51" ht="12.75">
      <c r="A1413" s="309"/>
      <c r="B1413" s="234"/>
      <c r="C1413" s="223"/>
      <c r="D1413" s="191"/>
      <c r="E1413" s="131"/>
      <c r="F1413" s="185"/>
      <c r="G1413" s="84"/>
      <c r="H1413" s="84"/>
      <c r="I1413" s="85"/>
      <c r="J1413" s="85"/>
      <c r="K1413" s="85"/>
      <c r="L1413" s="85"/>
      <c r="M1413" s="85"/>
      <c r="N1413" s="85"/>
      <c r="O1413" s="85"/>
      <c r="P1413" s="85"/>
      <c r="Q1413" s="85"/>
      <c r="R1413" s="85"/>
      <c r="S1413" s="69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62"/>
      <c r="AF1413" s="62"/>
      <c r="AG1413" s="62"/>
      <c r="AH1413" s="62"/>
      <c r="AI1413" s="62"/>
      <c r="AJ1413" s="62"/>
      <c r="AK1413" s="62"/>
      <c r="AL1413" s="62"/>
      <c r="AM1413" s="62"/>
      <c r="AN1413" s="62"/>
      <c r="AO1413" s="62"/>
      <c r="AP1413" s="62"/>
      <c r="AQ1413" s="62"/>
      <c r="AR1413" s="62"/>
      <c r="AS1413" s="62"/>
      <c r="AT1413" s="62"/>
      <c r="AU1413" s="62"/>
      <c r="AV1413" s="62"/>
      <c r="AW1413" s="62"/>
      <c r="AX1413" s="62"/>
      <c r="AY1413" s="62"/>
    </row>
    <row r="1414" spans="1:51" ht="12.75">
      <c r="A1414" s="309"/>
      <c r="B1414" s="234"/>
      <c r="C1414" s="223"/>
      <c r="D1414" s="191"/>
      <c r="E1414" s="131"/>
      <c r="F1414" s="185"/>
      <c r="G1414" s="84"/>
      <c r="H1414" s="84"/>
      <c r="I1414" s="85"/>
      <c r="J1414" s="85"/>
      <c r="K1414" s="85"/>
      <c r="L1414" s="85"/>
      <c r="M1414" s="85"/>
      <c r="N1414" s="85"/>
      <c r="O1414" s="85"/>
      <c r="P1414" s="85"/>
      <c r="Q1414" s="85"/>
      <c r="R1414" s="85"/>
      <c r="S1414" s="69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62"/>
      <c r="AF1414" s="62"/>
      <c r="AG1414" s="62"/>
      <c r="AH1414" s="62"/>
      <c r="AI1414" s="62"/>
      <c r="AJ1414" s="62"/>
      <c r="AK1414" s="62"/>
      <c r="AL1414" s="62"/>
      <c r="AM1414" s="62"/>
      <c r="AN1414" s="62"/>
      <c r="AO1414" s="62"/>
      <c r="AP1414" s="62"/>
      <c r="AQ1414" s="62"/>
      <c r="AR1414" s="62"/>
      <c r="AS1414" s="62"/>
      <c r="AT1414" s="62"/>
      <c r="AU1414" s="62"/>
      <c r="AV1414" s="62"/>
      <c r="AW1414" s="62"/>
      <c r="AX1414" s="62"/>
      <c r="AY1414" s="62"/>
    </row>
    <row r="1415" spans="1:51" ht="12.75">
      <c r="A1415" s="309"/>
      <c r="B1415" s="234"/>
      <c r="C1415" s="223"/>
      <c r="D1415" s="191"/>
      <c r="E1415" s="131"/>
      <c r="F1415" s="185"/>
      <c r="G1415" s="84"/>
      <c r="H1415" s="84"/>
      <c r="I1415" s="85"/>
      <c r="J1415" s="85"/>
      <c r="K1415" s="85"/>
      <c r="L1415" s="85"/>
      <c r="M1415" s="85"/>
      <c r="N1415" s="85"/>
      <c r="O1415" s="85"/>
      <c r="P1415" s="85"/>
      <c r="Q1415" s="85"/>
      <c r="R1415" s="85"/>
      <c r="S1415" s="69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62"/>
      <c r="AF1415" s="62"/>
      <c r="AG1415" s="62"/>
      <c r="AH1415" s="62"/>
      <c r="AI1415" s="62"/>
      <c r="AJ1415" s="62"/>
      <c r="AK1415" s="62"/>
      <c r="AL1415" s="62"/>
      <c r="AM1415" s="62"/>
      <c r="AN1415" s="62"/>
      <c r="AO1415" s="62"/>
      <c r="AP1415" s="62"/>
      <c r="AQ1415" s="62"/>
      <c r="AR1415" s="62"/>
      <c r="AS1415" s="62"/>
      <c r="AT1415" s="62"/>
      <c r="AU1415" s="62"/>
      <c r="AV1415" s="62"/>
      <c r="AW1415" s="62"/>
      <c r="AX1415" s="62"/>
      <c r="AY1415" s="62"/>
    </row>
    <row r="1416" spans="1:51" ht="12.75">
      <c r="A1416" s="309"/>
      <c r="B1416" s="234"/>
      <c r="C1416" s="223"/>
      <c r="D1416" s="191"/>
      <c r="E1416" s="131"/>
      <c r="F1416" s="185"/>
      <c r="G1416" s="84"/>
      <c r="H1416" s="84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69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62"/>
      <c r="AF1416" s="62"/>
      <c r="AG1416" s="62"/>
      <c r="AH1416" s="62"/>
      <c r="AI1416" s="62"/>
      <c r="AJ1416" s="62"/>
      <c r="AK1416" s="62"/>
      <c r="AL1416" s="62"/>
      <c r="AM1416" s="62"/>
      <c r="AN1416" s="62"/>
      <c r="AO1416" s="62"/>
      <c r="AP1416" s="62"/>
      <c r="AQ1416" s="62"/>
      <c r="AR1416" s="62"/>
      <c r="AS1416" s="62"/>
      <c r="AT1416" s="62"/>
      <c r="AU1416" s="62"/>
      <c r="AV1416" s="62"/>
      <c r="AW1416" s="62"/>
      <c r="AX1416" s="62"/>
      <c r="AY1416" s="62"/>
    </row>
    <row r="1417" spans="1:51" ht="12.75">
      <c r="A1417" s="309"/>
      <c r="B1417" s="234"/>
      <c r="C1417" s="223"/>
      <c r="D1417" s="191"/>
      <c r="E1417" s="131"/>
      <c r="F1417" s="185"/>
      <c r="G1417" s="84"/>
      <c r="H1417" s="84"/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69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62"/>
      <c r="AF1417" s="62"/>
      <c r="AG1417" s="62"/>
      <c r="AH1417" s="62"/>
      <c r="AI1417" s="62"/>
      <c r="AJ1417" s="62"/>
      <c r="AK1417" s="62"/>
      <c r="AL1417" s="62"/>
      <c r="AM1417" s="62"/>
      <c r="AN1417" s="62"/>
      <c r="AO1417" s="62"/>
      <c r="AP1417" s="62"/>
      <c r="AQ1417" s="62"/>
      <c r="AR1417" s="62"/>
      <c r="AS1417" s="62"/>
      <c r="AT1417" s="62"/>
      <c r="AU1417" s="62"/>
      <c r="AV1417" s="62"/>
      <c r="AW1417" s="62"/>
      <c r="AX1417" s="62"/>
      <c r="AY1417" s="62"/>
    </row>
    <row r="1418" spans="1:51" ht="12.75">
      <c r="A1418" s="309"/>
      <c r="B1418" s="234"/>
      <c r="C1418" s="223"/>
      <c r="D1418" s="191"/>
      <c r="E1418" s="131"/>
      <c r="F1418" s="185"/>
      <c r="G1418" s="84"/>
      <c r="H1418" s="84"/>
      <c r="I1418" s="85"/>
      <c r="J1418" s="85"/>
      <c r="K1418" s="85"/>
      <c r="L1418" s="85"/>
      <c r="M1418" s="85"/>
      <c r="N1418" s="85"/>
      <c r="O1418" s="85"/>
      <c r="P1418" s="85"/>
      <c r="Q1418" s="85"/>
      <c r="R1418" s="85"/>
      <c r="S1418" s="69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62"/>
      <c r="AF1418" s="62"/>
      <c r="AG1418" s="62"/>
      <c r="AH1418" s="62"/>
      <c r="AI1418" s="62"/>
      <c r="AJ1418" s="62"/>
      <c r="AK1418" s="62"/>
      <c r="AL1418" s="62"/>
      <c r="AM1418" s="62"/>
      <c r="AN1418" s="62"/>
      <c r="AO1418" s="62"/>
      <c r="AP1418" s="62"/>
      <c r="AQ1418" s="62"/>
      <c r="AR1418" s="62"/>
      <c r="AS1418" s="62"/>
      <c r="AT1418" s="62"/>
      <c r="AU1418" s="62"/>
      <c r="AV1418" s="62"/>
      <c r="AW1418" s="62"/>
      <c r="AX1418" s="62"/>
      <c r="AY1418" s="62"/>
    </row>
    <row r="1419" spans="1:51" ht="12.75">
      <c r="A1419" s="309"/>
      <c r="B1419" s="234"/>
      <c r="C1419" s="223"/>
      <c r="D1419" s="191"/>
      <c r="E1419" s="131"/>
      <c r="F1419" s="185"/>
      <c r="G1419" s="84"/>
      <c r="H1419" s="84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69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62"/>
      <c r="AF1419" s="62"/>
      <c r="AG1419" s="62"/>
      <c r="AH1419" s="62"/>
      <c r="AI1419" s="62"/>
      <c r="AJ1419" s="62"/>
      <c r="AK1419" s="62"/>
      <c r="AL1419" s="62"/>
      <c r="AM1419" s="62"/>
      <c r="AN1419" s="62"/>
      <c r="AO1419" s="62"/>
      <c r="AP1419" s="62"/>
      <c r="AQ1419" s="62"/>
      <c r="AR1419" s="62"/>
      <c r="AS1419" s="62"/>
      <c r="AT1419" s="62"/>
      <c r="AU1419" s="62"/>
      <c r="AV1419" s="62"/>
      <c r="AW1419" s="62"/>
      <c r="AX1419" s="62"/>
      <c r="AY1419" s="62"/>
    </row>
    <row r="1420" spans="1:51" ht="12.75">
      <c r="A1420" s="309"/>
      <c r="B1420" s="234"/>
      <c r="C1420" s="223"/>
      <c r="D1420" s="191"/>
      <c r="E1420" s="131"/>
      <c r="F1420" s="185"/>
      <c r="G1420" s="84"/>
      <c r="H1420" s="84"/>
      <c r="I1420" s="85"/>
      <c r="J1420" s="85"/>
      <c r="K1420" s="85"/>
      <c r="L1420" s="85"/>
      <c r="M1420" s="85"/>
      <c r="N1420" s="85"/>
      <c r="O1420" s="85"/>
      <c r="P1420" s="85"/>
      <c r="Q1420" s="85"/>
      <c r="R1420" s="85"/>
      <c r="S1420" s="69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62"/>
      <c r="AF1420" s="62"/>
      <c r="AG1420" s="62"/>
      <c r="AH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2"/>
      <c r="AV1420" s="62"/>
      <c r="AW1420" s="62"/>
      <c r="AX1420" s="62"/>
      <c r="AY1420" s="62"/>
    </row>
    <row r="1421" spans="1:51" ht="12.75">
      <c r="A1421" s="309"/>
      <c r="B1421" s="234"/>
      <c r="C1421" s="223"/>
      <c r="D1421" s="191"/>
      <c r="E1421" s="131"/>
      <c r="F1421" s="185"/>
      <c r="G1421" s="84"/>
      <c r="H1421" s="84"/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69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62"/>
      <c r="AF1421" s="62"/>
      <c r="AG1421" s="62"/>
      <c r="AH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R1421" s="62"/>
      <c r="AS1421" s="62"/>
      <c r="AT1421" s="62"/>
      <c r="AU1421" s="62"/>
      <c r="AV1421" s="62"/>
      <c r="AW1421" s="62"/>
      <c r="AX1421" s="62"/>
      <c r="AY1421" s="62"/>
    </row>
    <row r="1422" spans="1:51" ht="12.75">
      <c r="A1422" s="309"/>
      <c r="B1422" s="234"/>
      <c r="C1422" s="223"/>
      <c r="D1422" s="191"/>
      <c r="E1422" s="131"/>
      <c r="F1422" s="185"/>
      <c r="G1422" s="84"/>
      <c r="H1422" s="84"/>
      <c r="I1422" s="85"/>
      <c r="J1422" s="85"/>
      <c r="K1422" s="85"/>
      <c r="L1422" s="85"/>
      <c r="M1422" s="85"/>
      <c r="N1422" s="85"/>
      <c r="O1422" s="85"/>
      <c r="P1422" s="85"/>
      <c r="Q1422" s="85"/>
      <c r="R1422" s="85"/>
      <c r="S1422" s="69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62"/>
      <c r="AF1422" s="62"/>
      <c r="AG1422" s="62"/>
      <c r="AH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2"/>
      <c r="AV1422" s="62"/>
      <c r="AW1422" s="62"/>
      <c r="AX1422" s="62"/>
      <c r="AY1422" s="62"/>
    </row>
    <row r="1423" spans="1:51" ht="12.75">
      <c r="A1423" s="309"/>
      <c r="B1423" s="234"/>
      <c r="C1423" s="223"/>
      <c r="D1423" s="191"/>
      <c r="E1423" s="131"/>
      <c r="F1423" s="185"/>
      <c r="G1423" s="84"/>
      <c r="H1423" s="84"/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69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62"/>
      <c r="AF1423" s="62"/>
      <c r="AG1423" s="62"/>
      <c r="AH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2"/>
      <c r="AV1423" s="62"/>
      <c r="AW1423" s="62"/>
      <c r="AX1423" s="62"/>
      <c r="AY1423" s="62"/>
    </row>
    <row r="1424" spans="1:51" ht="12.75">
      <c r="A1424" s="309"/>
      <c r="B1424" s="234"/>
      <c r="C1424" s="223"/>
      <c r="D1424" s="191"/>
      <c r="E1424" s="131"/>
      <c r="F1424" s="185"/>
      <c r="G1424" s="84"/>
      <c r="H1424" s="84"/>
      <c r="I1424" s="85"/>
      <c r="J1424" s="85"/>
      <c r="K1424" s="85"/>
      <c r="L1424" s="85"/>
      <c r="M1424" s="85"/>
      <c r="N1424" s="85"/>
      <c r="O1424" s="85"/>
      <c r="P1424" s="85"/>
      <c r="Q1424" s="85"/>
      <c r="R1424" s="85"/>
      <c r="S1424" s="69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62"/>
      <c r="AF1424" s="62"/>
      <c r="AG1424" s="62"/>
      <c r="AH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R1424" s="62"/>
      <c r="AS1424" s="62"/>
      <c r="AT1424" s="62"/>
      <c r="AU1424" s="62"/>
      <c r="AV1424" s="62"/>
      <c r="AW1424" s="62"/>
      <c r="AX1424" s="62"/>
      <c r="AY1424" s="62"/>
    </row>
    <row r="1425" spans="1:51" ht="12.75">
      <c r="A1425" s="309"/>
      <c r="B1425" s="234"/>
      <c r="C1425" s="223"/>
      <c r="D1425" s="191"/>
      <c r="E1425" s="131"/>
      <c r="F1425" s="185"/>
      <c r="G1425" s="84"/>
      <c r="H1425" s="84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69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62"/>
      <c r="AF1425" s="62"/>
      <c r="AG1425" s="62"/>
      <c r="AH1425" s="62"/>
      <c r="AI1425" s="62"/>
      <c r="AJ1425" s="62"/>
      <c r="AK1425" s="62"/>
      <c r="AL1425" s="62"/>
      <c r="AM1425" s="62"/>
      <c r="AN1425" s="62"/>
      <c r="AO1425" s="62"/>
      <c r="AP1425" s="62"/>
      <c r="AQ1425" s="62"/>
      <c r="AR1425" s="62"/>
      <c r="AS1425" s="62"/>
      <c r="AT1425" s="62"/>
      <c r="AU1425" s="62"/>
      <c r="AV1425" s="62"/>
      <c r="AW1425" s="62"/>
      <c r="AX1425" s="62"/>
      <c r="AY1425" s="62"/>
    </row>
    <row r="1426" spans="1:51" ht="12.75">
      <c r="A1426" s="309"/>
      <c r="B1426" s="234"/>
      <c r="C1426" s="223"/>
      <c r="D1426" s="191"/>
      <c r="E1426" s="131"/>
      <c r="F1426" s="185"/>
      <c r="G1426" s="84"/>
      <c r="H1426" s="84"/>
      <c r="I1426" s="85"/>
      <c r="J1426" s="85"/>
      <c r="K1426" s="85"/>
      <c r="L1426" s="85"/>
      <c r="M1426" s="85"/>
      <c r="N1426" s="85"/>
      <c r="O1426" s="85"/>
      <c r="P1426" s="85"/>
      <c r="Q1426" s="85"/>
      <c r="R1426" s="85"/>
      <c r="S1426" s="69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62"/>
      <c r="AF1426" s="62"/>
      <c r="AG1426" s="62"/>
      <c r="AH1426" s="62"/>
      <c r="AI1426" s="62"/>
      <c r="AJ1426" s="62"/>
      <c r="AK1426" s="62"/>
      <c r="AL1426" s="62"/>
      <c r="AM1426" s="62"/>
      <c r="AN1426" s="62"/>
      <c r="AO1426" s="62"/>
      <c r="AP1426" s="62"/>
      <c r="AQ1426" s="62"/>
      <c r="AR1426" s="62"/>
      <c r="AS1426" s="62"/>
      <c r="AT1426" s="62"/>
      <c r="AU1426" s="62"/>
      <c r="AV1426" s="62"/>
      <c r="AW1426" s="62"/>
      <c r="AX1426" s="62"/>
      <c r="AY1426" s="62"/>
    </row>
    <row r="1427" spans="1:51" ht="12.75">
      <c r="A1427" s="309"/>
      <c r="B1427" s="234"/>
      <c r="C1427" s="223"/>
      <c r="D1427" s="191"/>
      <c r="E1427" s="131"/>
      <c r="F1427" s="185"/>
      <c r="G1427" s="84"/>
      <c r="H1427" s="84"/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69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62"/>
      <c r="AF1427" s="62"/>
      <c r="AG1427" s="62"/>
      <c r="AH1427" s="62"/>
      <c r="AI1427" s="62"/>
      <c r="AJ1427" s="62"/>
      <c r="AK1427" s="62"/>
      <c r="AL1427" s="62"/>
      <c r="AM1427" s="62"/>
      <c r="AN1427" s="62"/>
      <c r="AO1427" s="62"/>
      <c r="AP1427" s="62"/>
      <c r="AQ1427" s="62"/>
      <c r="AR1427" s="62"/>
      <c r="AS1427" s="62"/>
      <c r="AT1427" s="62"/>
      <c r="AU1427" s="62"/>
      <c r="AV1427" s="62"/>
      <c r="AW1427" s="62"/>
      <c r="AX1427" s="62"/>
      <c r="AY1427" s="62"/>
    </row>
    <row r="1428" spans="1:51" ht="12.75">
      <c r="A1428" s="309"/>
      <c r="B1428" s="234"/>
      <c r="C1428" s="223"/>
      <c r="D1428" s="191"/>
      <c r="E1428" s="131"/>
      <c r="F1428" s="185"/>
      <c r="G1428" s="84"/>
      <c r="H1428" s="84"/>
      <c r="I1428" s="85"/>
      <c r="J1428" s="85"/>
      <c r="K1428" s="85"/>
      <c r="L1428" s="85"/>
      <c r="M1428" s="85"/>
      <c r="N1428" s="85"/>
      <c r="O1428" s="85"/>
      <c r="P1428" s="85"/>
      <c r="Q1428" s="85"/>
      <c r="R1428" s="85"/>
      <c r="S1428" s="69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62"/>
      <c r="AF1428" s="62"/>
      <c r="AG1428" s="62"/>
      <c r="AH1428" s="62"/>
      <c r="AI1428" s="62"/>
      <c r="AJ1428" s="62"/>
      <c r="AK1428" s="62"/>
      <c r="AL1428" s="62"/>
      <c r="AM1428" s="62"/>
      <c r="AN1428" s="62"/>
      <c r="AO1428" s="62"/>
      <c r="AP1428" s="62"/>
      <c r="AQ1428" s="62"/>
      <c r="AR1428" s="62"/>
      <c r="AS1428" s="62"/>
      <c r="AT1428" s="62"/>
      <c r="AU1428" s="62"/>
      <c r="AV1428" s="62"/>
      <c r="AW1428" s="62"/>
      <c r="AX1428" s="62"/>
      <c r="AY1428" s="62"/>
    </row>
    <row r="1429" spans="1:51" ht="12.75">
      <c r="A1429" s="309"/>
      <c r="B1429" s="234"/>
      <c r="C1429" s="223"/>
      <c r="D1429" s="191"/>
      <c r="E1429" s="131"/>
      <c r="F1429" s="185"/>
      <c r="G1429" s="84"/>
      <c r="H1429" s="84"/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69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62"/>
      <c r="AF1429" s="62"/>
      <c r="AG1429" s="62"/>
      <c r="AH1429" s="62"/>
      <c r="AI1429" s="62"/>
      <c r="AJ1429" s="62"/>
      <c r="AK1429" s="62"/>
      <c r="AL1429" s="62"/>
      <c r="AM1429" s="62"/>
      <c r="AN1429" s="62"/>
      <c r="AO1429" s="62"/>
      <c r="AP1429" s="62"/>
      <c r="AQ1429" s="62"/>
      <c r="AR1429" s="62"/>
      <c r="AS1429" s="62"/>
      <c r="AT1429" s="62"/>
      <c r="AU1429" s="62"/>
      <c r="AV1429" s="62"/>
      <c r="AW1429" s="62"/>
      <c r="AX1429" s="62"/>
      <c r="AY1429" s="62"/>
    </row>
    <row r="1430" spans="1:51" ht="12.75">
      <c r="A1430" s="309"/>
      <c r="B1430" s="234"/>
      <c r="C1430" s="223"/>
      <c r="D1430" s="191"/>
      <c r="E1430" s="131"/>
      <c r="F1430" s="185"/>
      <c r="G1430" s="84"/>
      <c r="H1430" s="84"/>
      <c r="I1430" s="85"/>
      <c r="J1430" s="85"/>
      <c r="K1430" s="85"/>
      <c r="L1430" s="85"/>
      <c r="M1430" s="85"/>
      <c r="N1430" s="85"/>
      <c r="O1430" s="85"/>
      <c r="P1430" s="85"/>
      <c r="Q1430" s="85"/>
      <c r="R1430" s="85"/>
      <c r="S1430" s="69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62"/>
      <c r="AF1430" s="62"/>
      <c r="AG1430" s="62"/>
      <c r="AH1430" s="62"/>
      <c r="AI1430" s="62"/>
      <c r="AJ1430" s="62"/>
      <c r="AK1430" s="62"/>
      <c r="AL1430" s="62"/>
      <c r="AM1430" s="62"/>
      <c r="AN1430" s="62"/>
      <c r="AO1430" s="62"/>
      <c r="AP1430" s="62"/>
      <c r="AQ1430" s="62"/>
      <c r="AR1430" s="62"/>
      <c r="AS1430" s="62"/>
      <c r="AT1430" s="62"/>
      <c r="AU1430" s="62"/>
      <c r="AV1430" s="62"/>
      <c r="AW1430" s="62"/>
      <c r="AX1430" s="62"/>
      <c r="AY1430" s="62"/>
    </row>
    <row r="1431" spans="1:51" ht="12.75">
      <c r="A1431" s="309"/>
      <c r="B1431" s="234"/>
      <c r="C1431" s="223"/>
      <c r="D1431" s="191"/>
      <c r="E1431" s="131"/>
      <c r="F1431" s="185"/>
      <c r="G1431" s="84"/>
      <c r="H1431" s="84"/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69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62"/>
      <c r="AF1431" s="62"/>
      <c r="AG1431" s="62"/>
      <c r="AH1431" s="62"/>
      <c r="AI1431" s="62"/>
      <c r="AJ1431" s="62"/>
      <c r="AK1431" s="62"/>
      <c r="AL1431" s="62"/>
      <c r="AM1431" s="62"/>
      <c r="AN1431" s="62"/>
      <c r="AO1431" s="62"/>
      <c r="AP1431" s="62"/>
      <c r="AQ1431" s="62"/>
      <c r="AR1431" s="62"/>
      <c r="AS1431" s="62"/>
      <c r="AT1431" s="62"/>
      <c r="AU1431" s="62"/>
      <c r="AV1431" s="62"/>
      <c r="AW1431" s="62"/>
      <c r="AX1431" s="62"/>
      <c r="AY1431" s="62"/>
    </row>
    <row r="1432" spans="1:51" ht="12.75">
      <c r="A1432" s="309"/>
      <c r="B1432" s="234"/>
      <c r="C1432" s="223"/>
      <c r="D1432" s="191"/>
      <c r="E1432" s="131"/>
      <c r="F1432" s="185"/>
      <c r="G1432" s="84"/>
      <c r="H1432" s="84"/>
      <c r="I1432" s="85"/>
      <c r="J1432" s="85"/>
      <c r="K1432" s="85"/>
      <c r="L1432" s="85"/>
      <c r="M1432" s="85"/>
      <c r="N1432" s="85"/>
      <c r="O1432" s="85"/>
      <c r="P1432" s="85"/>
      <c r="Q1432" s="85"/>
      <c r="R1432" s="85"/>
      <c r="S1432" s="69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62"/>
      <c r="AF1432" s="62"/>
      <c r="AG1432" s="62"/>
      <c r="AH1432" s="62"/>
      <c r="AI1432" s="62"/>
      <c r="AJ1432" s="62"/>
      <c r="AK1432" s="62"/>
      <c r="AL1432" s="62"/>
      <c r="AM1432" s="62"/>
      <c r="AN1432" s="62"/>
      <c r="AO1432" s="62"/>
      <c r="AP1432" s="62"/>
      <c r="AQ1432" s="62"/>
      <c r="AR1432" s="62"/>
      <c r="AS1432" s="62"/>
      <c r="AT1432" s="62"/>
      <c r="AU1432" s="62"/>
      <c r="AV1432" s="62"/>
      <c r="AW1432" s="62"/>
      <c r="AX1432" s="62"/>
      <c r="AY1432" s="62"/>
    </row>
    <row r="1433" spans="1:51" ht="12.75">
      <c r="A1433" s="309"/>
      <c r="B1433" s="234"/>
      <c r="C1433" s="223"/>
      <c r="D1433" s="191"/>
      <c r="E1433" s="131"/>
      <c r="F1433" s="185"/>
      <c r="G1433" s="84"/>
      <c r="H1433" s="84"/>
      <c r="I1433" s="85"/>
      <c r="J1433" s="85"/>
      <c r="K1433" s="85"/>
      <c r="L1433" s="85"/>
      <c r="M1433" s="85"/>
      <c r="N1433" s="85"/>
      <c r="O1433" s="85"/>
      <c r="P1433" s="85"/>
      <c r="Q1433" s="85"/>
      <c r="R1433" s="85"/>
      <c r="S1433" s="69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62"/>
      <c r="AF1433" s="62"/>
      <c r="AG1433" s="62"/>
      <c r="AH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R1433" s="62"/>
      <c r="AS1433" s="62"/>
      <c r="AT1433" s="62"/>
      <c r="AU1433" s="62"/>
      <c r="AV1433" s="62"/>
      <c r="AW1433" s="62"/>
      <c r="AX1433" s="62"/>
      <c r="AY1433" s="62"/>
    </row>
    <row r="1434" spans="1:51" ht="12.75">
      <c r="A1434" s="309"/>
      <c r="B1434" s="234"/>
      <c r="C1434" s="223"/>
      <c r="D1434" s="191"/>
      <c r="E1434" s="131"/>
      <c r="F1434" s="185"/>
      <c r="G1434" s="84"/>
      <c r="H1434" s="84"/>
      <c r="I1434" s="85"/>
      <c r="J1434" s="85"/>
      <c r="K1434" s="85"/>
      <c r="L1434" s="85"/>
      <c r="M1434" s="85"/>
      <c r="N1434" s="85"/>
      <c r="O1434" s="85"/>
      <c r="P1434" s="85"/>
      <c r="Q1434" s="85"/>
      <c r="R1434" s="85"/>
      <c r="S1434" s="69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62"/>
      <c r="AF1434" s="62"/>
      <c r="AG1434" s="62"/>
      <c r="AH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2"/>
      <c r="AV1434" s="62"/>
      <c r="AW1434" s="62"/>
      <c r="AX1434" s="62"/>
      <c r="AY1434" s="62"/>
    </row>
    <row r="1435" spans="1:51" ht="12.75">
      <c r="A1435" s="309"/>
      <c r="B1435" s="234"/>
      <c r="C1435" s="223"/>
      <c r="D1435" s="191"/>
      <c r="E1435" s="131"/>
      <c r="F1435" s="185"/>
      <c r="G1435" s="84"/>
      <c r="H1435" s="84"/>
      <c r="I1435" s="85"/>
      <c r="J1435" s="85"/>
      <c r="K1435" s="85"/>
      <c r="L1435" s="85"/>
      <c r="M1435" s="85"/>
      <c r="N1435" s="85"/>
      <c r="O1435" s="85"/>
      <c r="P1435" s="85"/>
      <c r="Q1435" s="85"/>
      <c r="R1435" s="85"/>
      <c r="S1435" s="69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62"/>
      <c r="AF1435" s="62"/>
      <c r="AG1435" s="62"/>
      <c r="AH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2"/>
      <c r="AV1435" s="62"/>
      <c r="AW1435" s="62"/>
      <c r="AX1435" s="62"/>
      <c r="AY1435" s="62"/>
    </row>
    <row r="1436" spans="1:51" ht="12.75">
      <c r="A1436" s="309"/>
      <c r="B1436" s="234"/>
      <c r="C1436" s="223"/>
      <c r="D1436" s="191"/>
      <c r="E1436" s="131"/>
      <c r="F1436" s="185"/>
      <c r="G1436" s="84"/>
      <c r="H1436" s="84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69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62"/>
      <c r="AF1436" s="62"/>
      <c r="AG1436" s="62"/>
      <c r="AH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2"/>
      <c r="AV1436" s="62"/>
      <c r="AW1436" s="62"/>
      <c r="AX1436" s="62"/>
      <c r="AY1436" s="62"/>
    </row>
    <row r="1437" spans="1:51" ht="12.75">
      <c r="A1437" s="309"/>
      <c r="B1437" s="234"/>
      <c r="C1437" s="223"/>
      <c r="D1437" s="191"/>
      <c r="E1437" s="131"/>
      <c r="F1437" s="185"/>
      <c r="G1437" s="84"/>
      <c r="H1437" s="84"/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69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62"/>
      <c r="AF1437" s="62"/>
      <c r="AG1437" s="62"/>
      <c r="AH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2"/>
      <c r="AV1437" s="62"/>
      <c r="AW1437" s="62"/>
      <c r="AX1437" s="62"/>
      <c r="AY1437" s="62"/>
    </row>
    <row r="1438" spans="1:51" ht="12.75">
      <c r="A1438" s="309"/>
      <c r="B1438" s="234"/>
      <c r="C1438" s="223"/>
      <c r="D1438" s="191"/>
      <c r="E1438" s="131"/>
      <c r="F1438" s="185"/>
      <c r="G1438" s="84"/>
      <c r="H1438" s="84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69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62"/>
      <c r="AF1438" s="62"/>
      <c r="AG1438" s="62"/>
      <c r="AH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2"/>
      <c r="AV1438" s="62"/>
      <c r="AW1438" s="62"/>
      <c r="AX1438" s="62"/>
      <c r="AY1438" s="62"/>
    </row>
    <row r="1439" spans="1:51" ht="12.75">
      <c r="A1439" s="309"/>
      <c r="B1439" s="234"/>
      <c r="C1439" s="223"/>
      <c r="D1439" s="191"/>
      <c r="E1439" s="131"/>
      <c r="F1439" s="185"/>
      <c r="G1439" s="84"/>
      <c r="H1439" s="84"/>
      <c r="I1439" s="85"/>
      <c r="J1439" s="85"/>
      <c r="K1439" s="85"/>
      <c r="L1439" s="85"/>
      <c r="M1439" s="85"/>
      <c r="N1439" s="85"/>
      <c r="O1439" s="85"/>
      <c r="P1439" s="85"/>
      <c r="Q1439" s="85"/>
      <c r="R1439" s="85"/>
      <c r="S1439" s="69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62"/>
      <c r="AF1439" s="62"/>
      <c r="AG1439" s="62"/>
      <c r="AH1439" s="62"/>
      <c r="AI1439" s="62"/>
      <c r="AJ1439" s="62"/>
      <c r="AK1439" s="62"/>
      <c r="AL1439" s="62"/>
      <c r="AM1439" s="62"/>
      <c r="AN1439" s="62"/>
      <c r="AO1439" s="62"/>
      <c r="AP1439" s="62"/>
      <c r="AQ1439" s="62"/>
      <c r="AR1439" s="62"/>
      <c r="AS1439" s="62"/>
      <c r="AT1439" s="62"/>
      <c r="AU1439" s="62"/>
      <c r="AV1439" s="62"/>
      <c r="AW1439" s="62"/>
      <c r="AX1439" s="62"/>
      <c r="AY1439" s="62"/>
    </row>
    <row r="1440" spans="1:51" ht="12.75">
      <c r="A1440" s="309"/>
      <c r="B1440" s="234"/>
      <c r="C1440" s="223"/>
      <c r="D1440" s="191"/>
      <c r="E1440" s="131"/>
      <c r="F1440" s="185"/>
      <c r="G1440" s="84"/>
      <c r="H1440" s="84"/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69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62"/>
      <c r="AF1440" s="62"/>
      <c r="AG1440" s="62"/>
      <c r="AH1440" s="62"/>
      <c r="AI1440" s="62"/>
      <c r="AJ1440" s="62"/>
      <c r="AK1440" s="62"/>
      <c r="AL1440" s="62"/>
      <c r="AM1440" s="62"/>
      <c r="AN1440" s="62"/>
      <c r="AO1440" s="62"/>
      <c r="AP1440" s="62"/>
      <c r="AQ1440" s="62"/>
      <c r="AR1440" s="62"/>
      <c r="AS1440" s="62"/>
      <c r="AT1440" s="62"/>
      <c r="AU1440" s="62"/>
      <c r="AV1440" s="62"/>
      <c r="AW1440" s="62"/>
      <c r="AX1440" s="62"/>
      <c r="AY1440" s="62"/>
    </row>
    <row r="1441" spans="1:51" ht="12.75">
      <c r="A1441" s="309"/>
      <c r="B1441" s="234"/>
      <c r="C1441" s="223"/>
      <c r="D1441" s="191"/>
      <c r="E1441" s="131"/>
      <c r="F1441" s="185"/>
      <c r="G1441" s="84"/>
      <c r="H1441" s="84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69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62"/>
      <c r="AF1441" s="62"/>
      <c r="AG1441" s="62"/>
      <c r="AH1441" s="62"/>
      <c r="AI1441" s="62"/>
      <c r="AJ1441" s="62"/>
      <c r="AK1441" s="62"/>
      <c r="AL1441" s="62"/>
      <c r="AM1441" s="62"/>
      <c r="AN1441" s="62"/>
      <c r="AO1441" s="62"/>
      <c r="AP1441" s="62"/>
      <c r="AQ1441" s="62"/>
      <c r="AR1441" s="62"/>
      <c r="AS1441" s="62"/>
      <c r="AT1441" s="62"/>
      <c r="AU1441" s="62"/>
      <c r="AV1441" s="62"/>
      <c r="AW1441" s="62"/>
      <c r="AX1441" s="62"/>
      <c r="AY1441" s="62"/>
    </row>
    <row r="1442" spans="1:51" ht="12.75">
      <c r="A1442" s="309"/>
      <c r="B1442" s="234"/>
      <c r="C1442" s="223"/>
      <c r="D1442" s="191"/>
      <c r="E1442" s="131"/>
      <c r="F1442" s="185"/>
      <c r="G1442" s="84"/>
      <c r="H1442" s="84"/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69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62"/>
      <c r="AF1442" s="62"/>
      <c r="AG1442" s="62"/>
      <c r="AH1442" s="62"/>
      <c r="AI1442" s="62"/>
      <c r="AJ1442" s="62"/>
      <c r="AK1442" s="62"/>
      <c r="AL1442" s="62"/>
      <c r="AM1442" s="62"/>
      <c r="AN1442" s="62"/>
      <c r="AO1442" s="62"/>
      <c r="AP1442" s="62"/>
      <c r="AQ1442" s="62"/>
      <c r="AR1442" s="62"/>
      <c r="AS1442" s="62"/>
      <c r="AT1442" s="62"/>
      <c r="AU1442" s="62"/>
      <c r="AV1442" s="62"/>
      <c r="AW1442" s="62"/>
      <c r="AX1442" s="62"/>
      <c r="AY1442" s="62"/>
    </row>
    <row r="1443" spans="1:51" ht="12.75">
      <c r="A1443" s="309"/>
      <c r="B1443" s="234"/>
      <c r="C1443" s="223"/>
      <c r="D1443" s="191"/>
      <c r="E1443" s="131"/>
      <c r="F1443" s="185"/>
      <c r="G1443" s="84"/>
      <c r="H1443" s="84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69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62"/>
      <c r="AF1443" s="62"/>
      <c r="AG1443" s="62"/>
      <c r="AH1443" s="62"/>
      <c r="AI1443" s="62"/>
      <c r="AJ1443" s="62"/>
      <c r="AK1443" s="62"/>
      <c r="AL1443" s="62"/>
      <c r="AM1443" s="62"/>
      <c r="AN1443" s="62"/>
      <c r="AO1443" s="62"/>
      <c r="AP1443" s="62"/>
      <c r="AQ1443" s="62"/>
      <c r="AR1443" s="62"/>
      <c r="AS1443" s="62"/>
      <c r="AT1443" s="62"/>
      <c r="AU1443" s="62"/>
      <c r="AV1443" s="62"/>
      <c r="AW1443" s="62"/>
      <c r="AX1443" s="62"/>
      <c r="AY1443" s="62"/>
    </row>
    <row r="1444" spans="1:51" ht="12.75">
      <c r="A1444" s="309"/>
      <c r="B1444" s="234"/>
      <c r="C1444" s="223"/>
      <c r="D1444" s="191"/>
      <c r="E1444" s="131"/>
      <c r="F1444" s="185"/>
      <c r="G1444" s="84"/>
      <c r="H1444" s="84"/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69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62"/>
      <c r="AF1444" s="62"/>
      <c r="AG1444" s="62"/>
      <c r="AH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R1444" s="62"/>
      <c r="AS1444" s="62"/>
      <c r="AT1444" s="62"/>
      <c r="AU1444" s="62"/>
      <c r="AV1444" s="62"/>
      <c r="AW1444" s="62"/>
      <c r="AX1444" s="62"/>
      <c r="AY1444" s="62"/>
    </row>
    <row r="1445" spans="1:51" ht="12.75">
      <c r="A1445" s="309"/>
      <c r="B1445" s="234"/>
      <c r="C1445" s="223"/>
      <c r="D1445" s="191"/>
      <c r="E1445" s="131"/>
      <c r="F1445" s="185"/>
      <c r="G1445" s="84"/>
      <c r="H1445" s="84"/>
      <c r="I1445" s="85"/>
      <c r="J1445" s="85"/>
      <c r="K1445" s="85"/>
      <c r="L1445" s="85"/>
      <c r="M1445" s="85"/>
      <c r="N1445" s="85"/>
      <c r="O1445" s="85"/>
      <c r="P1445" s="85"/>
      <c r="Q1445" s="85"/>
      <c r="R1445" s="85"/>
      <c r="S1445" s="69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62"/>
      <c r="AF1445" s="62"/>
      <c r="AG1445" s="62"/>
      <c r="AH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R1445" s="62"/>
      <c r="AS1445" s="62"/>
      <c r="AT1445" s="62"/>
      <c r="AU1445" s="62"/>
      <c r="AV1445" s="62"/>
      <c r="AW1445" s="62"/>
      <c r="AX1445" s="62"/>
      <c r="AY1445" s="62"/>
    </row>
    <row r="1446" spans="1:51" ht="12.75">
      <c r="A1446" s="309"/>
      <c r="B1446" s="234"/>
      <c r="C1446" s="223"/>
      <c r="D1446" s="191"/>
      <c r="E1446" s="131"/>
      <c r="F1446" s="185"/>
      <c r="G1446" s="84"/>
      <c r="H1446" s="84"/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69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2"/>
      <c r="AV1446" s="62"/>
      <c r="AW1446" s="62"/>
      <c r="AX1446" s="62"/>
      <c r="AY1446" s="62"/>
    </row>
    <row r="1447" spans="1:51" ht="12.75">
      <c r="A1447" s="309"/>
      <c r="B1447" s="234"/>
      <c r="C1447" s="223"/>
      <c r="D1447" s="191"/>
      <c r="E1447" s="131"/>
      <c r="F1447" s="185"/>
      <c r="G1447" s="84"/>
      <c r="H1447" s="84"/>
      <c r="I1447" s="85"/>
      <c r="J1447" s="85"/>
      <c r="K1447" s="85"/>
      <c r="L1447" s="85"/>
      <c r="M1447" s="85"/>
      <c r="N1447" s="85"/>
      <c r="O1447" s="85"/>
      <c r="P1447" s="85"/>
      <c r="Q1447" s="85"/>
      <c r="R1447" s="85"/>
      <c r="S1447" s="69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62"/>
      <c r="AF1447" s="62"/>
      <c r="AG1447" s="62"/>
      <c r="AH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R1447" s="62"/>
      <c r="AS1447" s="62"/>
      <c r="AT1447" s="62"/>
      <c r="AU1447" s="62"/>
      <c r="AV1447" s="62"/>
      <c r="AW1447" s="62"/>
      <c r="AX1447" s="62"/>
      <c r="AY1447" s="62"/>
    </row>
    <row r="1448" spans="1:51" ht="12.75">
      <c r="A1448" s="309"/>
      <c r="B1448" s="234"/>
      <c r="C1448" s="223"/>
      <c r="D1448" s="191"/>
      <c r="E1448" s="131"/>
      <c r="F1448" s="185"/>
      <c r="G1448" s="84"/>
      <c r="H1448" s="84"/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69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62"/>
      <c r="AF1448" s="62"/>
      <c r="AG1448" s="62"/>
      <c r="AH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R1448" s="62"/>
      <c r="AS1448" s="62"/>
      <c r="AT1448" s="62"/>
      <c r="AU1448" s="62"/>
      <c r="AV1448" s="62"/>
      <c r="AW1448" s="62"/>
      <c r="AX1448" s="62"/>
      <c r="AY1448" s="62"/>
    </row>
    <row r="1449" spans="1:51" ht="12.75">
      <c r="A1449" s="309"/>
      <c r="B1449" s="234"/>
      <c r="C1449" s="223"/>
      <c r="D1449" s="191"/>
      <c r="E1449" s="131"/>
      <c r="F1449" s="185"/>
      <c r="G1449" s="84"/>
      <c r="H1449" s="84"/>
      <c r="I1449" s="85"/>
      <c r="J1449" s="85"/>
      <c r="K1449" s="85"/>
      <c r="L1449" s="85"/>
      <c r="M1449" s="85"/>
      <c r="N1449" s="85"/>
      <c r="O1449" s="85"/>
      <c r="P1449" s="85"/>
      <c r="Q1449" s="85"/>
      <c r="R1449" s="85"/>
      <c r="S1449" s="69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62"/>
      <c r="AF1449" s="62"/>
      <c r="AG1449" s="62"/>
      <c r="AH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R1449" s="62"/>
      <c r="AS1449" s="62"/>
      <c r="AT1449" s="62"/>
      <c r="AU1449" s="62"/>
      <c r="AV1449" s="62"/>
      <c r="AW1449" s="62"/>
      <c r="AX1449" s="62"/>
      <c r="AY1449" s="62"/>
    </row>
    <row r="1450" spans="1:51" ht="12.75">
      <c r="A1450" s="309"/>
      <c r="B1450" s="234"/>
      <c r="C1450" s="223"/>
      <c r="D1450" s="191"/>
      <c r="E1450" s="131"/>
      <c r="F1450" s="185"/>
      <c r="G1450" s="84"/>
      <c r="H1450" s="84"/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69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62"/>
      <c r="AF1450" s="62"/>
      <c r="AG1450" s="62"/>
      <c r="AH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R1450" s="62"/>
      <c r="AS1450" s="62"/>
      <c r="AT1450" s="62"/>
      <c r="AU1450" s="62"/>
      <c r="AV1450" s="62"/>
      <c r="AW1450" s="62"/>
      <c r="AX1450" s="62"/>
      <c r="AY1450" s="62"/>
    </row>
    <row r="1451" spans="1:51" ht="12.75">
      <c r="A1451" s="309"/>
      <c r="B1451" s="234"/>
      <c r="C1451" s="223"/>
      <c r="D1451" s="191"/>
      <c r="E1451" s="131"/>
      <c r="F1451" s="185"/>
      <c r="G1451" s="84"/>
      <c r="H1451" s="84"/>
      <c r="I1451" s="85"/>
      <c r="J1451" s="85"/>
      <c r="K1451" s="85"/>
      <c r="L1451" s="85"/>
      <c r="M1451" s="85"/>
      <c r="N1451" s="85"/>
      <c r="O1451" s="85"/>
      <c r="P1451" s="85"/>
      <c r="Q1451" s="85"/>
      <c r="R1451" s="85"/>
      <c r="S1451" s="69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62"/>
      <c r="AF1451" s="62"/>
      <c r="AG1451" s="62"/>
      <c r="AH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R1451" s="62"/>
      <c r="AS1451" s="62"/>
      <c r="AT1451" s="62"/>
      <c r="AU1451" s="62"/>
      <c r="AV1451" s="62"/>
      <c r="AW1451" s="62"/>
      <c r="AX1451" s="62"/>
      <c r="AY1451" s="62"/>
    </row>
    <row r="1452" spans="1:51" ht="12.75">
      <c r="A1452" s="309"/>
      <c r="B1452" s="234"/>
      <c r="C1452" s="223"/>
      <c r="D1452" s="191"/>
      <c r="E1452" s="131"/>
      <c r="F1452" s="185"/>
      <c r="G1452" s="84"/>
      <c r="H1452" s="84"/>
      <c r="I1452" s="85"/>
      <c r="J1452" s="85"/>
      <c r="K1452" s="85"/>
      <c r="L1452" s="85"/>
      <c r="M1452" s="85"/>
      <c r="N1452" s="85"/>
      <c r="O1452" s="85"/>
      <c r="P1452" s="85"/>
      <c r="Q1452" s="85"/>
      <c r="R1452" s="85"/>
      <c r="S1452" s="69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62"/>
      <c r="AF1452" s="62"/>
      <c r="AG1452" s="62"/>
      <c r="AH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R1452" s="62"/>
      <c r="AS1452" s="62"/>
      <c r="AT1452" s="62"/>
      <c r="AU1452" s="62"/>
      <c r="AV1452" s="62"/>
      <c r="AW1452" s="62"/>
      <c r="AX1452" s="62"/>
      <c r="AY1452" s="62"/>
    </row>
    <row r="1453" spans="1:51" ht="12.75">
      <c r="A1453" s="309"/>
      <c r="B1453" s="234"/>
      <c r="C1453" s="223"/>
      <c r="D1453" s="191"/>
      <c r="E1453" s="131"/>
      <c r="F1453" s="185"/>
      <c r="G1453" s="84"/>
      <c r="H1453" s="84"/>
      <c r="I1453" s="85"/>
      <c r="J1453" s="85"/>
      <c r="K1453" s="85"/>
      <c r="L1453" s="85"/>
      <c r="M1453" s="85"/>
      <c r="N1453" s="85"/>
      <c r="O1453" s="85"/>
      <c r="P1453" s="85"/>
      <c r="Q1453" s="85"/>
      <c r="R1453" s="85"/>
      <c r="S1453" s="69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62"/>
      <c r="AF1453" s="62"/>
      <c r="AG1453" s="62"/>
      <c r="AH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R1453" s="62"/>
      <c r="AS1453" s="62"/>
      <c r="AT1453" s="62"/>
      <c r="AU1453" s="62"/>
      <c r="AV1453" s="62"/>
      <c r="AW1453" s="62"/>
      <c r="AX1453" s="62"/>
      <c r="AY1453" s="62"/>
    </row>
    <row r="1454" spans="1:51" ht="12.75">
      <c r="A1454" s="309"/>
      <c r="B1454" s="234"/>
      <c r="C1454" s="223"/>
      <c r="D1454" s="191"/>
      <c r="E1454" s="131"/>
      <c r="F1454" s="185"/>
      <c r="G1454" s="84"/>
      <c r="H1454" s="84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69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62"/>
      <c r="AF1454" s="62"/>
      <c r="AG1454" s="62"/>
      <c r="AH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R1454" s="62"/>
      <c r="AS1454" s="62"/>
      <c r="AT1454" s="62"/>
      <c r="AU1454" s="62"/>
      <c r="AV1454" s="62"/>
      <c r="AW1454" s="62"/>
      <c r="AX1454" s="62"/>
      <c r="AY1454" s="62"/>
    </row>
    <row r="1455" spans="1:51" ht="12.75">
      <c r="A1455" s="309"/>
      <c r="B1455" s="234"/>
      <c r="C1455" s="223"/>
      <c r="D1455" s="191"/>
      <c r="E1455" s="131"/>
      <c r="F1455" s="185"/>
      <c r="G1455" s="84"/>
      <c r="H1455" s="84"/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69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62"/>
      <c r="AF1455" s="62"/>
      <c r="AG1455" s="62"/>
      <c r="AH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R1455" s="62"/>
      <c r="AS1455" s="62"/>
      <c r="AT1455" s="62"/>
      <c r="AU1455" s="62"/>
      <c r="AV1455" s="62"/>
      <c r="AW1455" s="62"/>
      <c r="AX1455" s="62"/>
      <c r="AY1455" s="62"/>
    </row>
    <row r="1456" spans="1:51" ht="12.75">
      <c r="A1456" s="309"/>
      <c r="B1456" s="234"/>
      <c r="C1456" s="223"/>
      <c r="D1456" s="191"/>
      <c r="E1456" s="131"/>
      <c r="F1456" s="185"/>
      <c r="G1456" s="84"/>
      <c r="H1456" s="84"/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69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62"/>
      <c r="AF1456" s="62"/>
      <c r="AG1456" s="62"/>
      <c r="AH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2"/>
      <c r="AV1456" s="62"/>
      <c r="AW1456" s="62"/>
      <c r="AX1456" s="62"/>
      <c r="AY1456" s="62"/>
    </row>
    <row r="1457" spans="1:51" ht="12.75">
      <c r="A1457" s="309"/>
      <c r="B1457" s="234"/>
      <c r="C1457" s="223"/>
      <c r="D1457" s="191"/>
      <c r="E1457" s="131"/>
      <c r="F1457" s="185"/>
      <c r="G1457" s="84"/>
      <c r="H1457" s="84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69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62"/>
      <c r="AF1457" s="62"/>
      <c r="AG1457" s="62"/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2"/>
      <c r="AV1457" s="62"/>
      <c r="AW1457" s="62"/>
      <c r="AX1457" s="62"/>
      <c r="AY1457" s="62"/>
    </row>
    <row r="1458" spans="1:51" ht="12.75">
      <c r="A1458" s="309"/>
      <c r="B1458" s="234"/>
      <c r="C1458" s="223"/>
      <c r="D1458" s="191"/>
      <c r="E1458" s="131"/>
      <c r="F1458" s="185"/>
      <c r="G1458" s="84"/>
      <c r="H1458" s="84"/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69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62"/>
      <c r="AF1458" s="62"/>
      <c r="AG1458" s="62"/>
      <c r="AH1458" s="62"/>
      <c r="AI1458" s="62"/>
      <c r="AJ1458" s="62"/>
      <c r="AK1458" s="62"/>
      <c r="AL1458" s="62"/>
      <c r="AM1458" s="62"/>
      <c r="AN1458" s="62"/>
      <c r="AO1458" s="62"/>
      <c r="AP1458" s="62"/>
      <c r="AQ1458" s="62"/>
      <c r="AR1458" s="62"/>
      <c r="AS1458" s="62"/>
      <c r="AT1458" s="62"/>
      <c r="AU1458" s="62"/>
      <c r="AV1458" s="62"/>
      <c r="AW1458" s="62"/>
      <c r="AX1458" s="62"/>
      <c r="AY1458" s="62"/>
    </row>
    <row r="1459" spans="1:51" ht="12.75">
      <c r="A1459" s="309"/>
      <c r="B1459" s="234"/>
      <c r="C1459" s="223"/>
      <c r="D1459" s="191"/>
      <c r="E1459" s="131"/>
      <c r="F1459" s="185"/>
      <c r="G1459" s="84"/>
      <c r="H1459" s="84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69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62"/>
      <c r="AF1459" s="62"/>
      <c r="AG1459" s="62"/>
      <c r="AH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R1459" s="62"/>
      <c r="AS1459" s="62"/>
      <c r="AT1459" s="62"/>
      <c r="AU1459" s="62"/>
      <c r="AV1459" s="62"/>
      <c r="AW1459" s="62"/>
      <c r="AX1459" s="62"/>
      <c r="AY1459" s="62"/>
    </row>
    <row r="1460" spans="1:51" ht="12.75">
      <c r="A1460" s="309"/>
      <c r="B1460" s="234"/>
      <c r="C1460" s="223"/>
      <c r="D1460" s="191"/>
      <c r="E1460" s="131"/>
      <c r="F1460" s="185"/>
      <c r="G1460" s="84"/>
      <c r="H1460" s="84"/>
      <c r="I1460" s="85"/>
      <c r="J1460" s="85"/>
      <c r="K1460" s="85"/>
      <c r="L1460" s="85"/>
      <c r="M1460" s="85"/>
      <c r="N1460" s="85"/>
      <c r="O1460" s="85"/>
      <c r="P1460" s="85"/>
      <c r="Q1460" s="85"/>
      <c r="R1460" s="85"/>
      <c r="S1460" s="69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62"/>
      <c r="AF1460" s="62"/>
      <c r="AG1460" s="62"/>
      <c r="AH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R1460" s="62"/>
      <c r="AS1460" s="62"/>
      <c r="AT1460" s="62"/>
      <c r="AU1460" s="62"/>
      <c r="AV1460" s="62"/>
      <c r="AW1460" s="62"/>
      <c r="AX1460" s="62"/>
      <c r="AY1460" s="62"/>
    </row>
    <row r="1461" spans="1:51" ht="12.75">
      <c r="A1461" s="309"/>
      <c r="B1461" s="234"/>
      <c r="C1461" s="223"/>
      <c r="D1461" s="191"/>
      <c r="E1461" s="131"/>
      <c r="F1461" s="185"/>
      <c r="G1461" s="84"/>
      <c r="H1461" s="84"/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69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62"/>
      <c r="AF1461" s="62"/>
      <c r="AG1461" s="62"/>
      <c r="AH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R1461" s="62"/>
      <c r="AS1461" s="62"/>
      <c r="AT1461" s="62"/>
      <c r="AU1461" s="62"/>
      <c r="AV1461" s="62"/>
      <c r="AW1461" s="62"/>
      <c r="AX1461" s="62"/>
      <c r="AY1461" s="62"/>
    </row>
    <row r="1462" spans="1:51" ht="12.75">
      <c r="A1462" s="309"/>
      <c r="B1462" s="234"/>
      <c r="C1462" s="223"/>
      <c r="D1462" s="191"/>
      <c r="E1462" s="131"/>
      <c r="F1462" s="185"/>
      <c r="G1462" s="84"/>
      <c r="H1462" s="84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69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2"/>
      <c r="AV1462" s="62"/>
      <c r="AW1462" s="62"/>
      <c r="AX1462" s="62"/>
      <c r="AY1462" s="62"/>
    </row>
    <row r="1463" spans="1:51" ht="12.75">
      <c r="A1463" s="309"/>
      <c r="B1463" s="234"/>
      <c r="C1463" s="223"/>
      <c r="D1463" s="191"/>
      <c r="E1463" s="131"/>
      <c r="F1463" s="185"/>
      <c r="G1463" s="84"/>
      <c r="H1463" s="84"/>
      <c r="I1463" s="85"/>
      <c r="J1463" s="85"/>
      <c r="K1463" s="85"/>
      <c r="L1463" s="85"/>
      <c r="M1463" s="85"/>
      <c r="N1463" s="85"/>
      <c r="O1463" s="85"/>
      <c r="P1463" s="85"/>
      <c r="Q1463" s="85"/>
      <c r="R1463" s="85"/>
      <c r="S1463" s="69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2"/>
      <c r="AV1463" s="62"/>
      <c r="AW1463" s="62"/>
      <c r="AX1463" s="62"/>
      <c r="AY1463" s="62"/>
    </row>
    <row r="1464" spans="1:51" ht="12.75">
      <c r="A1464" s="309"/>
      <c r="B1464" s="234"/>
      <c r="C1464" s="223"/>
      <c r="D1464" s="191"/>
      <c r="E1464" s="131"/>
      <c r="F1464" s="185"/>
      <c r="G1464" s="84"/>
      <c r="H1464" s="84"/>
      <c r="I1464" s="85"/>
      <c r="J1464" s="85"/>
      <c r="K1464" s="85"/>
      <c r="L1464" s="85"/>
      <c r="M1464" s="85"/>
      <c r="N1464" s="85"/>
      <c r="O1464" s="85"/>
      <c r="P1464" s="85"/>
      <c r="Q1464" s="85"/>
      <c r="R1464" s="85"/>
      <c r="S1464" s="69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62"/>
      <c r="AF1464" s="62"/>
      <c r="AG1464" s="62"/>
      <c r="AH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2"/>
      <c r="AV1464" s="62"/>
      <c r="AW1464" s="62"/>
      <c r="AX1464" s="62"/>
      <c r="AY1464" s="62"/>
    </row>
    <row r="1465" spans="1:51" ht="12.75">
      <c r="A1465" s="309"/>
      <c r="B1465" s="234"/>
      <c r="C1465" s="223"/>
      <c r="D1465" s="191"/>
      <c r="E1465" s="131"/>
      <c r="F1465" s="185"/>
      <c r="G1465" s="84"/>
      <c r="H1465" s="84"/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69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62"/>
      <c r="AF1465" s="62"/>
      <c r="AG1465" s="62"/>
      <c r="AH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R1465" s="62"/>
      <c r="AS1465" s="62"/>
      <c r="AT1465" s="62"/>
      <c r="AU1465" s="62"/>
      <c r="AV1465" s="62"/>
      <c r="AW1465" s="62"/>
      <c r="AX1465" s="62"/>
      <c r="AY1465" s="62"/>
    </row>
    <row r="1466" spans="1:51" ht="12.75">
      <c r="A1466" s="309"/>
      <c r="B1466" s="234"/>
      <c r="C1466" s="223"/>
      <c r="D1466" s="191"/>
      <c r="E1466" s="131"/>
      <c r="F1466" s="185"/>
      <c r="G1466" s="84"/>
      <c r="H1466" s="84"/>
      <c r="I1466" s="85"/>
      <c r="J1466" s="85"/>
      <c r="K1466" s="85"/>
      <c r="L1466" s="85"/>
      <c r="M1466" s="85"/>
      <c r="N1466" s="85"/>
      <c r="O1466" s="85"/>
      <c r="P1466" s="85"/>
      <c r="Q1466" s="85"/>
      <c r="R1466" s="85"/>
      <c r="S1466" s="69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62"/>
      <c r="AF1466" s="62"/>
      <c r="AG1466" s="62"/>
      <c r="AH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R1466" s="62"/>
      <c r="AS1466" s="62"/>
      <c r="AT1466" s="62"/>
      <c r="AU1466" s="62"/>
      <c r="AV1466" s="62"/>
      <c r="AW1466" s="62"/>
      <c r="AX1466" s="62"/>
      <c r="AY1466" s="62"/>
    </row>
    <row r="1467" spans="1:51" ht="12.75">
      <c r="A1467" s="309"/>
      <c r="B1467" s="234"/>
      <c r="C1467" s="223"/>
      <c r="D1467" s="191"/>
      <c r="E1467" s="131"/>
      <c r="F1467" s="185"/>
      <c r="G1467" s="84"/>
      <c r="H1467" s="84"/>
      <c r="I1467" s="85"/>
      <c r="J1467" s="85"/>
      <c r="K1467" s="85"/>
      <c r="L1467" s="85"/>
      <c r="M1467" s="85"/>
      <c r="N1467" s="85"/>
      <c r="O1467" s="85"/>
      <c r="P1467" s="85"/>
      <c r="Q1467" s="85"/>
      <c r="R1467" s="85"/>
      <c r="S1467" s="69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62"/>
      <c r="AF1467" s="62"/>
      <c r="AG1467" s="62"/>
      <c r="AH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R1467" s="62"/>
      <c r="AS1467" s="62"/>
      <c r="AT1467" s="62"/>
      <c r="AU1467" s="62"/>
      <c r="AV1467" s="62"/>
      <c r="AW1467" s="62"/>
      <c r="AX1467" s="62"/>
      <c r="AY1467" s="62"/>
    </row>
    <row r="1468" spans="1:51" ht="12.75">
      <c r="A1468" s="309"/>
      <c r="B1468" s="234"/>
      <c r="C1468" s="223"/>
      <c r="D1468" s="191"/>
      <c r="E1468" s="131"/>
      <c r="F1468" s="185"/>
      <c r="G1468" s="84"/>
      <c r="H1468" s="84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69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62"/>
      <c r="AF1468" s="62"/>
      <c r="AG1468" s="62"/>
      <c r="AH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2"/>
      <c r="AV1468" s="62"/>
      <c r="AW1468" s="62"/>
      <c r="AX1468" s="62"/>
      <c r="AY1468" s="62"/>
    </row>
    <row r="1469" spans="1:51" ht="12.75">
      <c r="A1469" s="309"/>
      <c r="B1469" s="234"/>
      <c r="C1469" s="223"/>
      <c r="D1469" s="191"/>
      <c r="E1469" s="131"/>
      <c r="F1469" s="185"/>
      <c r="G1469" s="84"/>
      <c r="H1469" s="84"/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69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2"/>
      <c r="AV1469" s="62"/>
      <c r="AW1469" s="62"/>
      <c r="AX1469" s="62"/>
      <c r="AY1469" s="62"/>
    </row>
    <row r="1470" spans="1:51" ht="12.75">
      <c r="A1470" s="309"/>
      <c r="B1470" s="234"/>
      <c r="C1470" s="223"/>
      <c r="D1470" s="191"/>
      <c r="E1470" s="131"/>
      <c r="F1470" s="185"/>
      <c r="G1470" s="84"/>
      <c r="H1470" s="84"/>
      <c r="I1470" s="85"/>
      <c r="J1470" s="85"/>
      <c r="K1470" s="85"/>
      <c r="L1470" s="85"/>
      <c r="M1470" s="85"/>
      <c r="N1470" s="85"/>
      <c r="O1470" s="85"/>
      <c r="P1470" s="85"/>
      <c r="Q1470" s="85"/>
      <c r="R1470" s="85"/>
      <c r="S1470" s="69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2"/>
      <c r="AV1470" s="62"/>
      <c r="AW1470" s="62"/>
      <c r="AX1470" s="62"/>
      <c r="AY1470" s="62"/>
    </row>
    <row r="1471" spans="1:51" ht="12.75">
      <c r="A1471" s="309"/>
      <c r="B1471" s="234"/>
      <c r="C1471" s="223"/>
      <c r="D1471" s="191"/>
      <c r="E1471" s="131"/>
      <c r="F1471" s="185"/>
      <c r="G1471" s="84"/>
      <c r="H1471" s="84"/>
      <c r="I1471" s="85"/>
      <c r="J1471" s="85"/>
      <c r="K1471" s="85"/>
      <c r="L1471" s="85"/>
      <c r="M1471" s="85"/>
      <c r="N1471" s="85"/>
      <c r="O1471" s="85"/>
      <c r="P1471" s="85"/>
      <c r="Q1471" s="85"/>
      <c r="R1471" s="85"/>
      <c r="S1471" s="69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2"/>
      <c r="AV1471" s="62"/>
      <c r="AW1471" s="62"/>
      <c r="AX1471" s="62"/>
      <c r="AY1471" s="62"/>
    </row>
    <row r="1472" spans="1:51" ht="12.75">
      <c r="A1472" s="309"/>
      <c r="B1472" s="234"/>
      <c r="C1472" s="223"/>
      <c r="D1472" s="191"/>
      <c r="E1472" s="131"/>
      <c r="F1472" s="185"/>
      <c r="G1472" s="84"/>
      <c r="H1472" s="84"/>
      <c r="I1472" s="85"/>
      <c r="J1472" s="85"/>
      <c r="K1472" s="85"/>
      <c r="L1472" s="85"/>
      <c r="M1472" s="85"/>
      <c r="N1472" s="85"/>
      <c r="O1472" s="85"/>
      <c r="P1472" s="85"/>
      <c r="Q1472" s="85"/>
      <c r="R1472" s="85"/>
      <c r="S1472" s="69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2"/>
      <c r="AV1472" s="62"/>
      <c r="AW1472" s="62"/>
      <c r="AX1472" s="62"/>
      <c r="AY1472" s="62"/>
    </row>
    <row r="1473" spans="1:51" ht="12.75">
      <c r="A1473" s="309"/>
      <c r="B1473" s="234"/>
      <c r="C1473" s="223"/>
      <c r="D1473" s="191"/>
      <c r="E1473" s="131"/>
      <c r="F1473" s="185"/>
      <c r="G1473" s="84"/>
      <c r="H1473" s="84"/>
      <c r="I1473" s="85"/>
      <c r="J1473" s="85"/>
      <c r="K1473" s="85"/>
      <c r="L1473" s="85"/>
      <c r="M1473" s="85"/>
      <c r="N1473" s="85"/>
      <c r="O1473" s="85"/>
      <c r="P1473" s="85"/>
      <c r="Q1473" s="85"/>
      <c r="R1473" s="85"/>
      <c r="S1473" s="69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</row>
    <row r="1474" spans="1:51" ht="12.75">
      <c r="A1474" s="309"/>
      <c r="B1474" s="234"/>
      <c r="C1474" s="223"/>
      <c r="D1474" s="191"/>
      <c r="E1474" s="131"/>
      <c r="F1474" s="185"/>
      <c r="G1474" s="84"/>
      <c r="H1474" s="84"/>
      <c r="I1474" s="85"/>
      <c r="J1474" s="85"/>
      <c r="K1474" s="85"/>
      <c r="L1474" s="85"/>
      <c r="M1474" s="85"/>
      <c r="N1474" s="85"/>
      <c r="O1474" s="85"/>
      <c r="P1474" s="85"/>
      <c r="Q1474" s="85"/>
      <c r="R1474" s="85"/>
      <c r="S1474" s="69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</row>
    <row r="1475" spans="1:51" ht="12.75">
      <c r="A1475" s="309"/>
      <c r="B1475" s="234"/>
      <c r="C1475" s="223"/>
      <c r="D1475" s="191"/>
      <c r="E1475" s="131"/>
      <c r="F1475" s="185"/>
      <c r="G1475" s="84"/>
      <c r="H1475" s="84"/>
      <c r="I1475" s="85"/>
      <c r="J1475" s="85"/>
      <c r="K1475" s="85"/>
      <c r="L1475" s="85"/>
      <c r="M1475" s="85"/>
      <c r="N1475" s="85"/>
      <c r="O1475" s="85"/>
      <c r="P1475" s="85"/>
      <c r="Q1475" s="85"/>
      <c r="R1475" s="85"/>
      <c r="S1475" s="69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</row>
    <row r="1476" spans="1:51" ht="12.75">
      <c r="A1476" s="309"/>
      <c r="B1476" s="234"/>
      <c r="C1476" s="223"/>
      <c r="D1476" s="191"/>
      <c r="E1476" s="131"/>
      <c r="F1476" s="185"/>
      <c r="G1476" s="84"/>
      <c r="H1476" s="84"/>
      <c r="I1476" s="85"/>
      <c r="J1476" s="85"/>
      <c r="K1476" s="85"/>
      <c r="L1476" s="85"/>
      <c r="M1476" s="85"/>
      <c r="N1476" s="85"/>
      <c r="O1476" s="85"/>
      <c r="P1476" s="85"/>
      <c r="Q1476" s="85"/>
      <c r="R1476" s="85"/>
      <c r="S1476" s="69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</row>
    <row r="1477" spans="1:51" ht="12.75">
      <c r="A1477" s="309"/>
      <c r="B1477" s="234"/>
      <c r="C1477" s="223"/>
      <c r="D1477" s="191"/>
      <c r="E1477" s="131"/>
      <c r="F1477" s="185"/>
      <c r="G1477" s="84"/>
      <c r="H1477" s="84"/>
      <c r="I1477" s="85"/>
      <c r="J1477" s="85"/>
      <c r="K1477" s="85"/>
      <c r="L1477" s="85"/>
      <c r="M1477" s="85"/>
      <c r="N1477" s="85"/>
      <c r="O1477" s="85"/>
      <c r="P1477" s="85"/>
      <c r="Q1477" s="85"/>
      <c r="R1477" s="85"/>
      <c r="S1477" s="69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</row>
    <row r="1478" spans="1:51" ht="12.75">
      <c r="A1478" s="309"/>
      <c r="B1478" s="234"/>
      <c r="C1478" s="223"/>
      <c r="D1478" s="191"/>
      <c r="E1478" s="131"/>
      <c r="F1478" s="185"/>
      <c r="G1478" s="84"/>
      <c r="H1478" s="84"/>
      <c r="I1478" s="85"/>
      <c r="J1478" s="85"/>
      <c r="K1478" s="85"/>
      <c r="L1478" s="85"/>
      <c r="M1478" s="85"/>
      <c r="N1478" s="85"/>
      <c r="O1478" s="85"/>
      <c r="P1478" s="85"/>
      <c r="Q1478" s="85"/>
      <c r="R1478" s="85"/>
      <c r="S1478" s="69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</row>
    <row r="1479" spans="1:51" ht="12.75">
      <c r="A1479" s="309"/>
      <c r="B1479" s="234"/>
      <c r="C1479" s="223"/>
      <c r="D1479" s="191"/>
      <c r="E1479" s="131"/>
      <c r="F1479" s="185"/>
      <c r="G1479" s="84"/>
      <c r="H1479" s="84"/>
      <c r="I1479" s="85"/>
      <c r="J1479" s="85"/>
      <c r="K1479" s="85"/>
      <c r="L1479" s="85"/>
      <c r="M1479" s="85"/>
      <c r="N1479" s="85"/>
      <c r="O1479" s="85"/>
      <c r="P1479" s="85"/>
      <c r="Q1479" s="85"/>
      <c r="R1479" s="85"/>
      <c r="S1479" s="69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</row>
    <row r="1480" spans="1:51" ht="12.75">
      <c r="A1480" s="309"/>
      <c r="B1480" s="234"/>
      <c r="C1480" s="223"/>
      <c r="D1480" s="191"/>
      <c r="E1480" s="131"/>
      <c r="F1480" s="185"/>
      <c r="G1480" s="84"/>
      <c r="H1480" s="84"/>
      <c r="I1480" s="85"/>
      <c r="J1480" s="85"/>
      <c r="K1480" s="85"/>
      <c r="L1480" s="85"/>
      <c r="M1480" s="85"/>
      <c r="N1480" s="85"/>
      <c r="O1480" s="85"/>
      <c r="P1480" s="85"/>
      <c r="Q1480" s="85"/>
      <c r="R1480" s="85"/>
      <c r="S1480" s="69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</row>
    <row r="1481" spans="1:51" ht="12.75">
      <c r="A1481" s="309"/>
      <c r="B1481" s="234"/>
      <c r="C1481" s="223"/>
      <c r="D1481" s="191"/>
      <c r="E1481" s="131"/>
      <c r="F1481" s="185"/>
      <c r="G1481" s="84"/>
      <c r="H1481" s="84"/>
      <c r="I1481" s="85"/>
      <c r="J1481" s="85"/>
      <c r="K1481" s="85"/>
      <c r="L1481" s="85"/>
      <c r="M1481" s="85"/>
      <c r="N1481" s="85"/>
      <c r="O1481" s="85"/>
      <c r="P1481" s="85"/>
      <c r="Q1481" s="85"/>
      <c r="R1481" s="85"/>
      <c r="S1481" s="69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</row>
    <row r="1482" spans="1:51" ht="12.75">
      <c r="A1482" s="309"/>
      <c r="B1482" s="234"/>
      <c r="C1482" s="223"/>
      <c r="D1482" s="191"/>
      <c r="E1482" s="131"/>
      <c r="F1482" s="185"/>
      <c r="G1482" s="84"/>
      <c r="H1482" s="84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69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</row>
    <row r="1483" spans="1:51" ht="12.75">
      <c r="A1483" s="309"/>
      <c r="B1483" s="234"/>
      <c r="C1483" s="223"/>
      <c r="D1483" s="191"/>
      <c r="E1483" s="131"/>
      <c r="F1483" s="185"/>
      <c r="G1483" s="84"/>
      <c r="H1483" s="84"/>
      <c r="I1483" s="85"/>
      <c r="J1483" s="85"/>
      <c r="K1483" s="85"/>
      <c r="L1483" s="85"/>
      <c r="M1483" s="85"/>
      <c r="N1483" s="85"/>
      <c r="O1483" s="85"/>
      <c r="P1483" s="85"/>
      <c r="Q1483" s="85"/>
      <c r="R1483" s="85"/>
      <c r="S1483" s="69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</row>
    <row r="1484" spans="1:51" ht="12.75">
      <c r="A1484" s="309"/>
      <c r="B1484" s="234"/>
      <c r="C1484" s="223"/>
      <c r="D1484" s="191"/>
      <c r="E1484" s="131"/>
      <c r="F1484" s="185"/>
      <c r="G1484" s="84"/>
      <c r="H1484" s="84"/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69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</row>
    <row r="1485" spans="1:51" ht="12.75">
      <c r="A1485" s="309"/>
      <c r="B1485" s="234"/>
      <c r="C1485" s="223"/>
      <c r="D1485" s="191"/>
      <c r="E1485" s="131"/>
      <c r="F1485" s="185"/>
      <c r="G1485" s="84"/>
      <c r="H1485" s="84"/>
      <c r="I1485" s="85"/>
      <c r="J1485" s="85"/>
      <c r="K1485" s="85"/>
      <c r="L1485" s="85"/>
      <c r="M1485" s="85"/>
      <c r="N1485" s="85"/>
      <c r="O1485" s="85"/>
      <c r="P1485" s="85"/>
      <c r="Q1485" s="85"/>
      <c r="R1485" s="85"/>
      <c r="S1485" s="69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</row>
    <row r="1486" spans="1:51" ht="12.75">
      <c r="A1486" s="309"/>
      <c r="B1486" s="234"/>
      <c r="C1486" s="223"/>
      <c r="D1486" s="191"/>
      <c r="E1486" s="131"/>
      <c r="F1486" s="185"/>
      <c r="G1486" s="84"/>
      <c r="H1486" s="84"/>
      <c r="I1486" s="85"/>
      <c r="J1486" s="85"/>
      <c r="K1486" s="85"/>
      <c r="L1486" s="85"/>
      <c r="M1486" s="85"/>
      <c r="N1486" s="85"/>
      <c r="O1486" s="85"/>
      <c r="P1486" s="85"/>
      <c r="Q1486" s="85"/>
      <c r="R1486" s="85"/>
      <c r="S1486" s="69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</row>
    <row r="1487" spans="1:51" ht="12.75">
      <c r="A1487" s="309"/>
      <c r="B1487" s="234"/>
      <c r="C1487" s="223"/>
      <c r="D1487" s="191"/>
      <c r="E1487" s="131"/>
      <c r="F1487" s="185"/>
      <c r="G1487" s="84"/>
      <c r="H1487" s="84"/>
      <c r="I1487" s="85"/>
      <c r="J1487" s="85"/>
      <c r="K1487" s="85"/>
      <c r="L1487" s="85"/>
      <c r="M1487" s="85"/>
      <c r="N1487" s="85"/>
      <c r="O1487" s="85"/>
      <c r="P1487" s="85"/>
      <c r="Q1487" s="85"/>
      <c r="R1487" s="85"/>
      <c r="S1487" s="69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</row>
    <row r="1488" spans="1:51" ht="12.75">
      <c r="A1488" s="309"/>
      <c r="B1488" s="234"/>
      <c r="C1488" s="223"/>
      <c r="D1488" s="191"/>
      <c r="E1488" s="131"/>
      <c r="F1488" s="185"/>
      <c r="G1488" s="84"/>
      <c r="H1488" s="84"/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69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</row>
    <row r="1489" spans="1:51" ht="12.75">
      <c r="A1489" s="309"/>
      <c r="B1489" s="234"/>
      <c r="C1489" s="223"/>
      <c r="D1489" s="191"/>
      <c r="E1489" s="131"/>
      <c r="F1489" s="185"/>
      <c r="G1489" s="84"/>
      <c r="H1489" s="84"/>
      <c r="I1489" s="85"/>
      <c r="J1489" s="85"/>
      <c r="K1489" s="85"/>
      <c r="L1489" s="85"/>
      <c r="M1489" s="85"/>
      <c r="N1489" s="85"/>
      <c r="O1489" s="85"/>
      <c r="P1489" s="85"/>
      <c r="Q1489" s="85"/>
      <c r="R1489" s="85"/>
      <c r="S1489" s="69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</row>
    <row r="1490" spans="1:51" ht="12.75">
      <c r="A1490" s="309"/>
      <c r="B1490" s="234"/>
      <c r="C1490" s="223"/>
      <c r="D1490" s="191"/>
      <c r="E1490" s="131"/>
      <c r="F1490" s="185"/>
      <c r="G1490" s="84"/>
      <c r="H1490" s="84"/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69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</row>
    <row r="1491" spans="1:51" ht="12.75">
      <c r="A1491" s="309"/>
      <c r="B1491" s="234"/>
      <c r="C1491" s="223"/>
      <c r="D1491" s="191"/>
      <c r="E1491" s="131"/>
      <c r="F1491" s="185"/>
      <c r="G1491" s="84"/>
      <c r="H1491" s="84"/>
      <c r="I1491" s="85"/>
      <c r="J1491" s="85"/>
      <c r="K1491" s="85"/>
      <c r="L1491" s="85"/>
      <c r="M1491" s="85"/>
      <c r="N1491" s="85"/>
      <c r="O1491" s="85"/>
      <c r="P1491" s="85"/>
      <c r="Q1491" s="85"/>
      <c r="R1491" s="85"/>
      <c r="S1491" s="69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</row>
    <row r="1492" spans="1:51" ht="12.75">
      <c r="A1492" s="309"/>
      <c r="B1492" s="234"/>
      <c r="C1492" s="223"/>
      <c r="D1492" s="191"/>
      <c r="E1492" s="131"/>
      <c r="F1492" s="185"/>
      <c r="G1492" s="84"/>
      <c r="H1492" s="84"/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69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</row>
    <row r="1493" spans="1:51" ht="12.75">
      <c r="A1493" s="309"/>
      <c r="B1493" s="234"/>
      <c r="C1493" s="223"/>
      <c r="D1493" s="191"/>
      <c r="E1493" s="131"/>
      <c r="F1493" s="185"/>
      <c r="G1493" s="84"/>
      <c r="H1493" s="84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69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</row>
    <row r="1494" spans="1:51" ht="12.75">
      <c r="A1494" s="309"/>
      <c r="B1494" s="234"/>
      <c r="C1494" s="223"/>
      <c r="D1494" s="191"/>
      <c r="E1494" s="131"/>
      <c r="F1494" s="185"/>
      <c r="G1494" s="84"/>
      <c r="H1494" s="84"/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69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</row>
    <row r="1495" spans="1:51" ht="12.75">
      <c r="A1495" s="309"/>
      <c r="B1495" s="234"/>
      <c r="C1495" s="223"/>
      <c r="D1495" s="191"/>
      <c r="E1495" s="131"/>
      <c r="F1495" s="185"/>
      <c r="G1495" s="84"/>
      <c r="H1495" s="84"/>
      <c r="I1495" s="85"/>
      <c r="J1495" s="85"/>
      <c r="K1495" s="85"/>
      <c r="L1495" s="85"/>
      <c r="M1495" s="85"/>
      <c r="N1495" s="85"/>
      <c r="O1495" s="85"/>
      <c r="P1495" s="85"/>
      <c r="Q1495" s="85"/>
      <c r="R1495" s="85"/>
      <c r="S1495" s="69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</row>
    <row r="1496" spans="1:51" ht="12.75">
      <c r="A1496" s="309"/>
      <c r="B1496" s="234"/>
      <c r="C1496" s="223"/>
      <c r="D1496" s="191"/>
      <c r="E1496" s="131"/>
      <c r="F1496" s="185"/>
      <c r="G1496" s="84"/>
      <c r="H1496" s="84"/>
      <c r="I1496" s="85"/>
      <c r="J1496" s="85"/>
      <c r="K1496" s="85"/>
      <c r="L1496" s="85"/>
      <c r="M1496" s="85"/>
      <c r="N1496" s="85"/>
      <c r="O1496" s="85"/>
      <c r="P1496" s="85"/>
      <c r="Q1496" s="85"/>
      <c r="R1496" s="85"/>
      <c r="S1496" s="69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</row>
    <row r="1497" spans="1:51" ht="12.75">
      <c r="A1497" s="309"/>
      <c r="B1497" s="234"/>
      <c r="C1497" s="223"/>
      <c r="D1497" s="191"/>
      <c r="E1497" s="131"/>
      <c r="F1497" s="185"/>
      <c r="G1497" s="84"/>
      <c r="H1497" s="84"/>
      <c r="I1497" s="85"/>
      <c r="J1497" s="85"/>
      <c r="K1497" s="85"/>
      <c r="L1497" s="85"/>
      <c r="M1497" s="85"/>
      <c r="N1497" s="85"/>
      <c r="O1497" s="85"/>
      <c r="P1497" s="85"/>
      <c r="Q1497" s="85"/>
      <c r="R1497" s="85"/>
      <c r="S1497" s="69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2"/>
      <c r="AV1497" s="62"/>
      <c r="AW1497" s="62"/>
      <c r="AX1497" s="62"/>
      <c r="AY1497" s="62"/>
    </row>
    <row r="1498" spans="1:51" ht="12.75">
      <c r="A1498" s="309"/>
      <c r="B1498" s="234"/>
      <c r="C1498" s="223"/>
      <c r="D1498" s="191"/>
      <c r="E1498" s="131"/>
      <c r="F1498" s="185"/>
      <c r="G1498" s="84"/>
      <c r="H1498" s="84"/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69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2"/>
      <c r="AV1498" s="62"/>
      <c r="AW1498" s="62"/>
      <c r="AX1498" s="62"/>
      <c r="AY1498" s="62"/>
    </row>
    <row r="1499" spans="1:51" ht="12.75">
      <c r="A1499" s="309"/>
      <c r="B1499" s="234"/>
      <c r="C1499" s="223"/>
      <c r="D1499" s="191"/>
      <c r="E1499" s="131"/>
      <c r="F1499" s="185"/>
      <c r="G1499" s="84"/>
      <c r="H1499" s="84"/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69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2"/>
      <c r="AV1499" s="62"/>
      <c r="AW1499" s="62"/>
      <c r="AX1499" s="62"/>
      <c r="AY1499" s="62"/>
    </row>
    <row r="1500" spans="1:51" ht="12.75">
      <c r="A1500" s="309"/>
      <c r="B1500" s="234"/>
      <c r="C1500" s="223"/>
      <c r="D1500" s="191"/>
      <c r="E1500" s="131"/>
      <c r="F1500" s="185"/>
      <c r="G1500" s="84"/>
      <c r="H1500" s="84"/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69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2"/>
      <c r="AV1500" s="62"/>
      <c r="AW1500" s="62"/>
      <c r="AX1500" s="62"/>
      <c r="AY1500" s="62"/>
    </row>
    <row r="1501" spans="1:51" ht="12.75">
      <c r="A1501" s="309"/>
      <c r="B1501" s="234"/>
      <c r="C1501" s="223"/>
      <c r="D1501" s="191"/>
      <c r="E1501" s="131"/>
      <c r="F1501" s="185"/>
      <c r="G1501" s="84"/>
      <c r="H1501" s="84"/>
      <c r="I1501" s="85"/>
      <c r="J1501" s="85"/>
      <c r="K1501" s="85"/>
      <c r="L1501" s="85"/>
      <c r="M1501" s="85"/>
      <c r="N1501" s="85"/>
      <c r="O1501" s="85"/>
      <c r="P1501" s="85"/>
      <c r="Q1501" s="85"/>
      <c r="R1501" s="85"/>
      <c r="S1501" s="69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2"/>
      <c r="AV1501" s="62"/>
      <c r="AW1501" s="62"/>
      <c r="AX1501" s="62"/>
      <c r="AY1501" s="62"/>
    </row>
    <row r="1502" spans="1:51" ht="12.75">
      <c r="A1502" s="309"/>
      <c r="B1502" s="234"/>
      <c r="C1502" s="223"/>
      <c r="D1502" s="191"/>
      <c r="E1502" s="131"/>
      <c r="F1502" s="185"/>
      <c r="G1502" s="84"/>
      <c r="H1502" s="84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69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</row>
    <row r="1503" spans="1:51" ht="12.75">
      <c r="A1503" s="309"/>
      <c r="B1503" s="234"/>
      <c r="C1503" s="223"/>
      <c r="D1503" s="191"/>
      <c r="E1503" s="131"/>
      <c r="F1503" s="185"/>
      <c r="G1503" s="84"/>
      <c r="H1503" s="84"/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69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</row>
    <row r="1504" spans="1:51" ht="12.75">
      <c r="A1504" s="309"/>
      <c r="B1504" s="234"/>
      <c r="C1504" s="223"/>
      <c r="D1504" s="191"/>
      <c r="E1504" s="131"/>
      <c r="F1504" s="185"/>
      <c r="G1504" s="84"/>
      <c r="H1504" s="84"/>
      <c r="I1504" s="85"/>
      <c r="J1504" s="85"/>
      <c r="K1504" s="85"/>
      <c r="L1504" s="85"/>
      <c r="M1504" s="85"/>
      <c r="N1504" s="85"/>
      <c r="O1504" s="85"/>
      <c r="P1504" s="85"/>
      <c r="Q1504" s="85"/>
      <c r="R1504" s="85"/>
      <c r="S1504" s="69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</row>
    <row r="1505" spans="1:51" ht="12.75">
      <c r="A1505" s="309"/>
      <c r="B1505" s="234"/>
      <c r="C1505" s="223"/>
      <c r="D1505" s="191"/>
      <c r="E1505" s="131"/>
      <c r="F1505" s="185"/>
      <c r="G1505" s="84"/>
      <c r="H1505" s="84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69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2"/>
      <c r="AV1505" s="62"/>
      <c r="AW1505" s="62"/>
      <c r="AX1505" s="62"/>
      <c r="AY1505" s="62"/>
    </row>
    <row r="1506" spans="1:51" ht="12.75">
      <c r="A1506" s="309"/>
      <c r="B1506" s="234"/>
      <c r="C1506" s="223"/>
      <c r="D1506" s="191"/>
      <c r="E1506" s="131"/>
      <c r="F1506" s="185"/>
      <c r="G1506" s="84"/>
      <c r="H1506" s="84"/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69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2"/>
      <c r="AV1506" s="62"/>
      <c r="AW1506" s="62"/>
      <c r="AX1506" s="62"/>
      <c r="AY1506" s="62"/>
    </row>
    <row r="1507" spans="1:51" ht="12.75">
      <c r="A1507" s="309"/>
      <c r="B1507" s="234"/>
      <c r="C1507" s="223"/>
      <c r="D1507" s="191"/>
      <c r="E1507" s="131"/>
      <c r="F1507" s="185"/>
      <c r="G1507" s="84"/>
      <c r="H1507" s="84"/>
      <c r="I1507" s="85"/>
      <c r="J1507" s="85"/>
      <c r="K1507" s="85"/>
      <c r="L1507" s="85"/>
      <c r="M1507" s="85"/>
      <c r="N1507" s="85"/>
      <c r="O1507" s="85"/>
      <c r="P1507" s="85"/>
      <c r="Q1507" s="85"/>
      <c r="R1507" s="85"/>
      <c r="S1507" s="69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62"/>
      <c r="AF1507" s="62"/>
      <c r="AG1507" s="62"/>
      <c r="AH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R1507" s="62"/>
      <c r="AS1507" s="62"/>
      <c r="AT1507" s="62"/>
      <c r="AU1507" s="62"/>
      <c r="AV1507" s="62"/>
      <c r="AW1507" s="62"/>
      <c r="AX1507" s="62"/>
      <c r="AY1507" s="62"/>
    </row>
    <row r="1508" spans="1:51" ht="12.75">
      <c r="A1508" s="309"/>
      <c r="B1508" s="234"/>
      <c r="C1508" s="223"/>
      <c r="D1508" s="191"/>
      <c r="E1508" s="131"/>
      <c r="F1508" s="185"/>
      <c r="G1508" s="84"/>
      <c r="H1508" s="84"/>
      <c r="I1508" s="85"/>
      <c r="J1508" s="85"/>
      <c r="K1508" s="85"/>
      <c r="L1508" s="85"/>
      <c r="M1508" s="85"/>
      <c r="N1508" s="85"/>
      <c r="O1508" s="85"/>
      <c r="P1508" s="85"/>
      <c r="Q1508" s="85"/>
      <c r="R1508" s="85"/>
      <c r="S1508" s="69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62"/>
      <c r="AF1508" s="62"/>
      <c r="AG1508" s="62"/>
      <c r="AH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R1508" s="62"/>
      <c r="AS1508" s="62"/>
      <c r="AT1508" s="62"/>
      <c r="AU1508" s="62"/>
      <c r="AV1508" s="62"/>
      <c r="AW1508" s="62"/>
      <c r="AX1508" s="62"/>
      <c r="AY1508" s="62"/>
    </row>
    <row r="1509" spans="1:51" ht="12.75">
      <c r="A1509" s="309"/>
      <c r="B1509" s="234"/>
      <c r="C1509" s="223"/>
      <c r="D1509" s="191"/>
      <c r="E1509" s="131"/>
      <c r="F1509" s="185"/>
      <c r="G1509" s="84"/>
      <c r="H1509" s="84"/>
      <c r="I1509" s="85"/>
      <c r="J1509" s="85"/>
      <c r="K1509" s="85"/>
      <c r="L1509" s="85"/>
      <c r="M1509" s="85"/>
      <c r="N1509" s="85"/>
      <c r="O1509" s="85"/>
      <c r="P1509" s="85"/>
      <c r="Q1509" s="85"/>
      <c r="R1509" s="85"/>
      <c r="S1509" s="69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62"/>
      <c r="AF1509" s="62"/>
      <c r="AG1509" s="62"/>
      <c r="AH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R1509" s="62"/>
      <c r="AS1509" s="62"/>
      <c r="AT1509" s="62"/>
      <c r="AU1509" s="62"/>
      <c r="AV1509" s="62"/>
      <c r="AW1509" s="62"/>
      <c r="AX1509" s="62"/>
      <c r="AY1509" s="62"/>
    </row>
    <row r="1510" spans="1:51" ht="12.75">
      <c r="A1510" s="309"/>
      <c r="B1510" s="234"/>
      <c r="C1510" s="223"/>
      <c r="D1510" s="191"/>
      <c r="E1510" s="131"/>
      <c r="F1510" s="185"/>
      <c r="G1510" s="84"/>
      <c r="H1510" s="84"/>
      <c r="I1510" s="85"/>
      <c r="J1510" s="85"/>
      <c r="K1510" s="85"/>
      <c r="L1510" s="85"/>
      <c r="M1510" s="85"/>
      <c r="N1510" s="85"/>
      <c r="O1510" s="85"/>
      <c r="P1510" s="85"/>
      <c r="Q1510" s="85"/>
      <c r="R1510" s="85"/>
      <c r="S1510" s="69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62"/>
      <c r="AF1510" s="62"/>
      <c r="AG1510" s="62"/>
      <c r="AH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R1510" s="62"/>
      <c r="AS1510" s="62"/>
      <c r="AT1510" s="62"/>
      <c r="AU1510" s="62"/>
      <c r="AV1510" s="62"/>
      <c r="AW1510" s="62"/>
      <c r="AX1510" s="62"/>
      <c r="AY1510" s="62"/>
    </row>
    <row r="1511" spans="1:51" ht="12.75">
      <c r="A1511" s="309"/>
      <c r="B1511" s="234"/>
      <c r="C1511" s="223"/>
      <c r="D1511" s="191"/>
      <c r="E1511" s="131"/>
      <c r="F1511" s="185"/>
      <c r="G1511" s="84"/>
      <c r="H1511" s="84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69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62"/>
      <c r="AF1511" s="62"/>
      <c r="AG1511" s="62"/>
      <c r="AH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R1511" s="62"/>
      <c r="AS1511" s="62"/>
      <c r="AT1511" s="62"/>
      <c r="AU1511" s="62"/>
      <c r="AV1511" s="62"/>
      <c r="AW1511" s="62"/>
      <c r="AX1511" s="62"/>
      <c r="AY1511" s="62"/>
    </row>
    <row r="1512" spans="1:51" ht="12.75">
      <c r="A1512" s="309"/>
      <c r="B1512" s="234"/>
      <c r="C1512" s="223"/>
      <c r="D1512" s="191"/>
      <c r="E1512" s="131"/>
      <c r="F1512" s="185"/>
      <c r="G1512" s="84"/>
      <c r="H1512" s="84"/>
      <c r="I1512" s="85"/>
      <c r="J1512" s="85"/>
      <c r="K1512" s="85"/>
      <c r="L1512" s="85"/>
      <c r="M1512" s="85"/>
      <c r="N1512" s="85"/>
      <c r="O1512" s="85"/>
      <c r="P1512" s="85"/>
      <c r="Q1512" s="85"/>
      <c r="R1512" s="85"/>
      <c r="S1512" s="69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62"/>
      <c r="AF1512" s="62"/>
      <c r="AG1512" s="62"/>
      <c r="AH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R1512" s="62"/>
      <c r="AS1512" s="62"/>
      <c r="AT1512" s="62"/>
      <c r="AU1512" s="62"/>
      <c r="AV1512" s="62"/>
      <c r="AW1512" s="62"/>
      <c r="AX1512" s="62"/>
      <c r="AY1512" s="62"/>
    </row>
    <row r="1513" spans="1:51" ht="12.75">
      <c r="A1513" s="309"/>
      <c r="B1513" s="234"/>
      <c r="C1513" s="223"/>
      <c r="D1513" s="191"/>
      <c r="E1513" s="131"/>
      <c r="F1513" s="185"/>
      <c r="G1513" s="84"/>
      <c r="H1513" s="84"/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69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62"/>
      <c r="AF1513" s="62"/>
      <c r="AG1513" s="62"/>
      <c r="AH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R1513" s="62"/>
      <c r="AS1513" s="62"/>
      <c r="AT1513" s="62"/>
      <c r="AU1513" s="62"/>
      <c r="AV1513" s="62"/>
      <c r="AW1513" s="62"/>
      <c r="AX1513" s="62"/>
      <c r="AY1513" s="62"/>
    </row>
    <row r="1514" spans="1:51" ht="12.75">
      <c r="A1514" s="309"/>
      <c r="B1514" s="234"/>
      <c r="C1514" s="223"/>
      <c r="D1514" s="191"/>
      <c r="E1514" s="131"/>
      <c r="F1514" s="185"/>
      <c r="G1514" s="84"/>
      <c r="H1514" s="84"/>
      <c r="I1514" s="85"/>
      <c r="J1514" s="85"/>
      <c r="K1514" s="85"/>
      <c r="L1514" s="85"/>
      <c r="M1514" s="85"/>
      <c r="N1514" s="85"/>
      <c r="O1514" s="85"/>
      <c r="P1514" s="85"/>
      <c r="Q1514" s="85"/>
      <c r="R1514" s="85"/>
      <c r="S1514" s="69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62"/>
      <c r="AF1514" s="62"/>
      <c r="AG1514" s="62"/>
      <c r="AH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R1514" s="62"/>
      <c r="AS1514" s="62"/>
      <c r="AT1514" s="62"/>
      <c r="AU1514" s="62"/>
      <c r="AV1514" s="62"/>
      <c r="AW1514" s="62"/>
      <c r="AX1514" s="62"/>
      <c r="AY1514" s="62"/>
    </row>
    <row r="1515" spans="1:51" ht="12.75">
      <c r="A1515" s="309"/>
      <c r="B1515" s="234"/>
      <c r="C1515" s="223"/>
      <c r="D1515" s="191"/>
      <c r="E1515" s="131"/>
      <c r="F1515" s="185"/>
      <c r="G1515" s="84"/>
      <c r="H1515" s="84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69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62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2"/>
      <c r="AT1515" s="62"/>
      <c r="AU1515" s="62"/>
      <c r="AV1515" s="62"/>
      <c r="AW1515" s="62"/>
      <c r="AX1515" s="62"/>
      <c r="AY1515" s="62"/>
    </row>
    <row r="1516" spans="1:51" ht="12.75">
      <c r="A1516" s="309"/>
      <c r="B1516" s="234"/>
      <c r="C1516" s="223"/>
      <c r="D1516" s="191"/>
      <c r="E1516" s="131"/>
      <c r="F1516" s="185"/>
      <c r="G1516" s="84"/>
      <c r="H1516" s="84"/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69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62"/>
      <c r="AF1516" s="62"/>
      <c r="AG1516" s="62"/>
      <c r="AH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R1516" s="62"/>
      <c r="AS1516" s="62"/>
      <c r="AT1516" s="62"/>
      <c r="AU1516" s="62"/>
      <c r="AV1516" s="62"/>
      <c r="AW1516" s="62"/>
      <c r="AX1516" s="62"/>
      <c r="AY1516" s="62"/>
    </row>
    <row r="1517" spans="1:51" ht="12.75">
      <c r="A1517" s="309"/>
      <c r="B1517" s="234"/>
      <c r="C1517" s="223"/>
      <c r="D1517" s="191"/>
      <c r="E1517" s="131"/>
      <c r="F1517" s="185"/>
      <c r="G1517" s="84"/>
      <c r="H1517" s="84"/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69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62"/>
      <c r="AF1517" s="62"/>
      <c r="AG1517" s="62"/>
      <c r="AH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R1517" s="62"/>
      <c r="AS1517" s="62"/>
      <c r="AT1517" s="62"/>
      <c r="AU1517" s="62"/>
      <c r="AV1517" s="62"/>
      <c r="AW1517" s="62"/>
      <c r="AX1517" s="62"/>
      <c r="AY1517" s="62"/>
    </row>
    <row r="1518" spans="1:51" ht="12.75">
      <c r="A1518" s="309"/>
      <c r="B1518" s="234"/>
      <c r="C1518" s="223"/>
      <c r="D1518" s="191"/>
      <c r="E1518" s="131"/>
      <c r="F1518" s="185"/>
      <c r="G1518" s="84"/>
      <c r="H1518" s="84"/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69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62"/>
      <c r="AF1518" s="62"/>
      <c r="AG1518" s="62"/>
      <c r="AH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R1518" s="62"/>
      <c r="AS1518" s="62"/>
      <c r="AT1518" s="62"/>
      <c r="AU1518" s="62"/>
      <c r="AV1518" s="62"/>
      <c r="AW1518" s="62"/>
      <c r="AX1518" s="62"/>
      <c r="AY1518" s="62"/>
    </row>
    <row r="1519" spans="1:51" ht="12.75">
      <c r="A1519" s="309"/>
      <c r="B1519" s="234"/>
      <c r="C1519" s="223"/>
      <c r="D1519" s="191"/>
      <c r="E1519" s="131"/>
      <c r="F1519" s="185"/>
      <c r="G1519" s="84"/>
      <c r="H1519" s="84"/>
      <c r="I1519" s="85"/>
      <c r="J1519" s="85"/>
      <c r="K1519" s="85"/>
      <c r="L1519" s="85"/>
      <c r="M1519" s="85"/>
      <c r="N1519" s="85"/>
      <c r="O1519" s="85"/>
      <c r="P1519" s="85"/>
      <c r="Q1519" s="85"/>
      <c r="R1519" s="85"/>
      <c r="S1519" s="69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62"/>
      <c r="AF1519" s="62"/>
      <c r="AG1519" s="62"/>
      <c r="AH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R1519" s="62"/>
      <c r="AS1519" s="62"/>
      <c r="AT1519" s="62"/>
      <c r="AU1519" s="62"/>
      <c r="AV1519" s="62"/>
      <c r="AW1519" s="62"/>
      <c r="AX1519" s="62"/>
      <c r="AY1519" s="62"/>
    </row>
    <row r="1520" spans="1:51" ht="12.75">
      <c r="A1520" s="309"/>
      <c r="B1520" s="234"/>
      <c r="C1520" s="223"/>
      <c r="D1520" s="191"/>
      <c r="E1520" s="131"/>
      <c r="F1520" s="185"/>
      <c r="G1520" s="84"/>
      <c r="H1520" s="84"/>
      <c r="I1520" s="85"/>
      <c r="J1520" s="85"/>
      <c r="K1520" s="85"/>
      <c r="L1520" s="85"/>
      <c r="M1520" s="85"/>
      <c r="N1520" s="85"/>
      <c r="O1520" s="85"/>
      <c r="P1520" s="85"/>
      <c r="Q1520" s="85"/>
      <c r="R1520" s="85"/>
      <c r="S1520" s="69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62"/>
      <c r="AF1520" s="62"/>
      <c r="AG1520" s="62"/>
      <c r="AH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R1520" s="62"/>
      <c r="AS1520" s="62"/>
      <c r="AT1520" s="62"/>
      <c r="AU1520" s="62"/>
      <c r="AV1520" s="62"/>
      <c r="AW1520" s="62"/>
      <c r="AX1520" s="62"/>
      <c r="AY1520" s="62"/>
    </row>
    <row r="1521" spans="1:51" ht="12.75">
      <c r="A1521" s="309"/>
      <c r="B1521" s="234"/>
      <c r="C1521" s="223"/>
      <c r="D1521" s="191"/>
      <c r="E1521" s="131"/>
      <c r="F1521" s="185"/>
      <c r="G1521" s="84"/>
      <c r="H1521" s="84"/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69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62"/>
      <c r="AF1521" s="62"/>
      <c r="AG1521" s="62"/>
      <c r="AH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R1521" s="62"/>
      <c r="AS1521" s="62"/>
      <c r="AT1521" s="62"/>
      <c r="AU1521" s="62"/>
      <c r="AV1521" s="62"/>
      <c r="AW1521" s="62"/>
      <c r="AX1521" s="62"/>
      <c r="AY1521" s="62"/>
    </row>
    <row r="1522" spans="1:51" ht="12.75">
      <c r="A1522" s="309"/>
      <c r="B1522" s="234"/>
      <c r="C1522" s="223"/>
      <c r="D1522" s="191"/>
      <c r="E1522" s="131"/>
      <c r="F1522" s="185"/>
      <c r="G1522" s="84"/>
      <c r="H1522" s="84"/>
      <c r="I1522" s="85"/>
      <c r="J1522" s="85"/>
      <c r="K1522" s="85"/>
      <c r="L1522" s="85"/>
      <c r="M1522" s="85"/>
      <c r="N1522" s="85"/>
      <c r="O1522" s="85"/>
      <c r="P1522" s="85"/>
      <c r="Q1522" s="85"/>
      <c r="R1522" s="85"/>
      <c r="S1522" s="69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62"/>
      <c r="AF1522" s="62"/>
      <c r="AG1522" s="62"/>
      <c r="AH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R1522" s="62"/>
      <c r="AS1522" s="62"/>
      <c r="AT1522" s="62"/>
      <c r="AU1522" s="62"/>
      <c r="AV1522" s="62"/>
      <c r="AW1522" s="62"/>
      <c r="AX1522" s="62"/>
      <c r="AY1522" s="62"/>
    </row>
    <row r="1523" spans="1:51" ht="12.75">
      <c r="A1523" s="309"/>
      <c r="B1523" s="234"/>
      <c r="C1523" s="223"/>
      <c r="D1523" s="191"/>
      <c r="E1523" s="131"/>
      <c r="F1523" s="185"/>
      <c r="G1523" s="84"/>
      <c r="H1523" s="84"/>
      <c r="I1523" s="85"/>
      <c r="J1523" s="85"/>
      <c r="K1523" s="85"/>
      <c r="L1523" s="85"/>
      <c r="M1523" s="85"/>
      <c r="N1523" s="85"/>
      <c r="O1523" s="85"/>
      <c r="P1523" s="85"/>
      <c r="Q1523" s="85"/>
      <c r="R1523" s="85"/>
      <c r="S1523" s="69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62"/>
      <c r="AF1523" s="62"/>
      <c r="AG1523" s="62"/>
      <c r="AH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R1523" s="62"/>
      <c r="AS1523" s="62"/>
      <c r="AT1523" s="62"/>
      <c r="AU1523" s="62"/>
      <c r="AV1523" s="62"/>
      <c r="AW1523" s="62"/>
      <c r="AX1523" s="62"/>
      <c r="AY1523" s="62"/>
    </row>
    <row r="1524" spans="1:51" ht="12.75">
      <c r="A1524" s="309"/>
      <c r="B1524" s="234"/>
      <c r="C1524" s="223"/>
      <c r="D1524" s="191"/>
      <c r="E1524" s="131"/>
      <c r="F1524" s="185"/>
      <c r="G1524" s="84"/>
      <c r="H1524" s="84"/>
      <c r="I1524" s="85"/>
      <c r="J1524" s="85"/>
      <c r="K1524" s="85"/>
      <c r="L1524" s="85"/>
      <c r="M1524" s="85"/>
      <c r="N1524" s="85"/>
      <c r="O1524" s="85"/>
      <c r="P1524" s="85"/>
      <c r="Q1524" s="85"/>
      <c r="R1524" s="85"/>
      <c r="S1524" s="69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62"/>
      <c r="AF1524" s="62"/>
      <c r="AG1524" s="62"/>
      <c r="AH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R1524" s="62"/>
      <c r="AS1524" s="62"/>
      <c r="AT1524" s="62"/>
      <c r="AU1524" s="62"/>
      <c r="AV1524" s="62"/>
      <c r="AW1524" s="62"/>
      <c r="AX1524" s="62"/>
      <c r="AY1524" s="62"/>
    </row>
    <row r="1525" spans="1:51" ht="12.75">
      <c r="A1525" s="309"/>
      <c r="B1525" s="234"/>
      <c r="C1525" s="223"/>
      <c r="D1525" s="191"/>
      <c r="E1525" s="131"/>
      <c r="F1525" s="185"/>
      <c r="G1525" s="84"/>
      <c r="H1525" s="84"/>
      <c r="I1525" s="85"/>
      <c r="J1525" s="85"/>
      <c r="K1525" s="85"/>
      <c r="L1525" s="85"/>
      <c r="M1525" s="85"/>
      <c r="N1525" s="85"/>
      <c r="O1525" s="85"/>
      <c r="P1525" s="85"/>
      <c r="Q1525" s="85"/>
      <c r="R1525" s="85"/>
      <c r="S1525" s="69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  <c r="AE1525" s="62"/>
      <c r="AF1525" s="62"/>
      <c r="AG1525" s="62"/>
      <c r="AH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R1525" s="62"/>
      <c r="AS1525" s="62"/>
      <c r="AT1525" s="62"/>
      <c r="AU1525" s="62"/>
      <c r="AV1525" s="62"/>
      <c r="AW1525" s="62"/>
      <c r="AX1525" s="62"/>
      <c r="AY1525" s="62"/>
    </row>
    <row r="1526" spans="1:51" ht="12.75">
      <c r="A1526" s="309"/>
      <c r="B1526" s="234"/>
      <c r="C1526" s="223"/>
      <c r="D1526" s="191"/>
      <c r="E1526" s="131"/>
      <c r="F1526" s="185"/>
      <c r="G1526" s="84"/>
      <c r="H1526" s="84"/>
      <c r="I1526" s="85"/>
      <c r="J1526" s="85"/>
      <c r="K1526" s="85"/>
      <c r="L1526" s="85"/>
      <c r="M1526" s="85"/>
      <c r="N1526" s="85"/>
      <c r="O1526" s="85"/>
      <c r="P1526" s="85"/>
      <c r="Q1526" s="85"/>
      <c r="R1526" s="85"/>
      <c r="S1526" s="69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62"/>
      <c r="AF1526" s="62"/>
      <c r="AG1526" s="62"/>
      <c r="AH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R1526" s="62"/>
      <c r="AS1526" s="62"/>
      <c r="AT1526" s="62"/>
      <c r="AU1526" s="62"/>
      <c r="AV1526" s="62"/>
      <c r="AW1526" s="62"/>
      <c r="AX1526" s="62"/>
      <c r="AY1526" s="62"/>
    </row>
    <row r="1527" spans="1:51" ht="12.75">
      <c r="A1527" s="309"/>
      <c r="B1527" s="234"/>
      <c r="C1527" s="223"/>
      <c r="D1527" s="191"/>
      <c r="E1527" s="131"/>
      <c r="F1527" s="185"/>
      <c r="G1527" s="84"/>
      <c r="H1527" s="84"/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69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62"/>
      <c r="AF1527" s="62"/>
      <c r="AG1527" s="62"/>
      <c r="AH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R1527" s="62"/>
      <c r="AS1527" s="62"/>
      <c r="AT1527" s="62"/>
      <c r="AU1527" s="62"/>
      <c r="AV1527" s="62"/>
      <c r="AW1527" s="62"/>
      <c r="AX1527" s="62"/>
      <c r="AY1527" s="62"/>
    </row>
    <row r="1528" spans="1:51" ht="12.75">
      <c r="A1528" s="309"/>
      <c r="B1528" s="234"/>
      <c r="C1528" s="223"/>
      <c r="D1528" s="191"/>
      <c r="E1528" s="131"/>
      <c r="F1528" s="185"/>
      <c r="G1528" s="84"/>
      <c r="H1528" s="84"/>
      <c r="I1528" s="85"/>
      <c r="J1528" s="85"/>
      <c r="K1528" s="85"/>
      <c r="L1528" s="85"/>
      <c r="M1528" s="85"/>
      <c r="N1528" s="85"/>
      <c r="O1528" s="85"/>
      <c r="P1528" s="85"/>
      <c r="Q1528" s="85"/>
      <c r="R1528" s="85"/>
      <c r="S1528" s="69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62"/>
      <c r="AF1528" s="62"/>
      <c r="AG1528" s="62"/>
      <c r="AH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R1528" s="62"/>
      <c r="AS1528" s="62"/>
      <c r="AT1528" s="62"/>
      <c r="AU1528" s="62"/>
      <c r="AV1528" s="62"/>
      <c r="AW1528" s="62"/>
      <c r="AX1528" s="62"/>
      <c r="AY1528" s="62"/>
    </row>
    <row r="1529" spans="1:51" ht="12.75">
      <c r="A1529" s="309"/>
      <c r="B1529" s="234"/>
      <c r="C1529" s="223"/>
      <c r="D1529" s="191"/>
      <c r="E1529" s="131"/>
      <c r="F1529" s="185"/>
      <c r="G1529" s="84"/>
      <c r="H1529" s="84"/>
      <c r="I1529" s="85"/>
      <c r="J1529" s="85"/>
      <c r="K1529" s="85"/>
      <c r="L1529" s="85"/>
      <c r="M1529" s="85"/>
      <c r="N1529" s="85"/>
      <c r="O1529" s="85"/>
      <c r="P1529" s="85"/>
      <c r="Q1529" s="85"/>
      <c r="R1529" s="85"/>
      <c r="S1529" s="69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62"/>
      <c r="AF1529" s="62"/>
      <c r="AG1529" s="62"/>
      <c r="AH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R1529" s="62"/>
      <c r="AS1529" s="62"/>
      <c r="AT1529" s="62"/>
      <c r="AU1529" s="62"/>
      <c r="AV1529" s="62"/>
      <c r="AW1529" s="62"/>
      <c r="AX1529" s="62"/>
      <c r="AY1529" s="62"/>
    </row>
    <row r="1530" spans="1:51" ht="12.75">
      <c r="A1530" s="309"/>
      <c r="B1530" s="234"/>
      <c r="C1530" s="223"/>
      <c r="D1530" s="191"/>
      <c r="E1530" s="131"/>
      <c r="F1530" s="185"/>
      <c r="G1530" s="84"/>
      <c r="H1530" s="84"/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69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62"/>
      <c r="AF1530" s="62"/>
      <c r="AG1530" s="62"/>
      <c r="AH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R1530" s="62"/>
      <c r="AS1530" s="62"/>
      <c r="AT1530" s="62"/>
      <c r="AU1530" s="62"/>
      <c r="AV1530" s="62"/>
      <c r="AW1530" s="62"/>
      <c r="AX1530" s="62"/>
      <c r="AY1530" s="62"/>
    </row>
    <row r="1531" spans="1:51" ht="12.75">
      <c r="A1531" s="309"/>
      <c r="B1531" s="234"/>
      <c r="C1531" s="223"/>
      <c r="D1531" s="191"/>
      <c r="E1531" s="131"/>
      <c r="F1531" s="185"/>
      <c r="G1531" s="84"/>
      <c r="H1531" s="84"/>
      <c r="I1531" s="85"/>
      <c r="J1531" s="85"/>
      <c r="K1531" s="85"/>
      <c r="L1531" s="85"/>
      <c r="M1531" s="85"/>
      <c r="N1531" s="85"/>
      <c r="O1531" s="85"/>
      <c r="P1531" s="85"/>
      <c r="Q1531" s="85"/>
      <c r="R1531" s="85"/>
      <c r="S1531" s="69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2"/>
      <c r="AV1531" s="62"/>
      <c r="AW1531" s="62"/>
      <c r="AX1531" s="62"/>
      <c r="AY1531" s="62"/>
    </row>
    <row r="1532" spans="1:51" ht="12.75">
      <c r="A1532" s="309"/>
      <c r="B1532" s="234"/>
      <c r="C1532" s="223"/>
      <c r="D1532" s="191"/>
      <c r="E1532" s="131"/>
      <c r="F1532" s="185"/>
      <c r="G1532" s="84"/>
      <c r="H1532" s="84"/>
      <c r="I1532" s="85"/>
      <c r="J1532" s="85"/>
      <c r="K1532" s="85"/>
      <c r="L1532" s="85"/>
      <c r="M1532" s="85"/>
      <c r="N1532" s="85"/>
      <c r="O1532" s="85"/>
      <c r="P1532" s="85"/>
      <c r="Q1532" s="85"/>
      <c r="R1532" s="85"/>
      <c r="S1532" s="69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2"/>
      <c r="AV1532" s="62"/>
      <c r="AW1532" s="62"/>
      <c r="AX1532" s="62"/>
      <c r="AY1532" s="62"/>
    </row>
    <row r="1533" spans="1:51" ht="12.75">
      <c r="A1533" s="309"/>
      <c r="B1533" s="234"/>
      <c r="C1533" s="223"/>
      <c r="D1533" s="191"/>
      <c r="E1533" s="131"/>
      <c r="F1533" s="185"/>
      <c r="G1533" s="84"/>
      <c r="H1533" s="84"/>
      <c r="I1533" s="85"/>
      <c r="J1533" s="85"/>
      <c r="K1533" s="85"/>
      <c r="L1533" s="85"/>
      <c r="M1533" s="85"/>
      <c r="N1533" s="85"/>
      <c r="O1533" s="85"/>
      <c r="P1533" s="85"/>
      <c r="Q1533" s="85"/>
      <c r="R1533" s="85"/>
      <c r="S1533" s="69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2"/>
      <c r="AV1533" s="62"/>
      <c r="AW1533" s="62"/>
      <c r="AX1533" s="62"/>
      <c r="AY1533" s="62"/>
    </row>
    <row r="1534" spans="1:51" ht="12.75">
      <c r="A1534" s="309"/>
      <c r="B1534" s="234"/>
      <c r="C1534" s="223"/>
      <c r="D1534" s="191"/>
      <c r="E1534" s="131"/>
      <c r="F1534" s="185"/>
      <c r="G1534" s="84"/>
      <c r="H1534" s="84"/>
      <c r="I1534" s="85"/>
      <c r="J1534" s="85"/>
      <c r="K1534" s="85"/>
      <c r="L1534" s="85"/>
      <c r="M1534" s="85"/>
      <c r="N1534" s="85"/>
      <c r="O1534" s="85"/>
      <c r="P1534" s="85"/>
      <c r="Q1534" s="85"/>
      <c r="R1534" s="85"/>
      <c r="S1534" s="69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62"/>
      <c r="AF1534" s="62"/>
      <c r="AG1534" s="62"/>
      <c r="AH1534" s="62"/>
      <c r="AI1534" s="62"/>
      <c r="AJ1534" s="62"/>
      <c r="AK1534" s="62"/>
      <c r="AL1534" s="62"/>
      <c r="AM1534" s="62"/>
      <c r="AN1534" s="62"/>
      <c r="AO1534" s="62"/>
      <c r="AP1534" s="62"/>
      <c r="AQ1534" s="62"/>
      <c r="AR1534" s="62"/>
      <c r="AS1534" s="62"/>
      <c r="AT1534" s="62"/>
      <c r="AU1534" s="62"/>
      <c r="AV1534" s="62"/>
      <c r="AW1534" s="62"/>
      <c r="AX1534" s="62"/>
      <c r="AY1534" s="62"/>
    </row>
    <row r="1535" spans="1:51" ht="12.75">
      <c r="A1535" s="309"/>
      <c r="B1535" s="234"/>
      <c r="C1535" s="223"/>
      <c r="D1535" s="191"/>
      <c r="E1535" s="131"/>
      <c r="F1535" s="185"/>
      <c r="G1535" s="84"/>
      <c r="H1535" s="84"/>
      <c r="I1535" s="85"/>
      <c r="J1535" s="85"/>
      <c r="K1535" s="85"/>
      <c r="L1535" s="85"/>
      <c r="M1535" s="85"/>
      <c r="N1535" s="85"/>
      <c r="O1535" s="85"/>
      <c r="P1535" s="85"/>
      <c r="Q1535" s="85"/>
      <c r="R1535" s="85"/>
      <c r="S1535" s="69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62"/>
      <c r="AF1535" s="62"/>
      <c r="AG1535" s="62"/>
      <c r="AH1535" s="62"/>
      <c r="AI1535" s="62"/>
      <c r="AJ1535" s="62"/>
      <c r="AK1535" s="62"/>
      <c r="AL1535" s="62"/>
      <c r="AM1535" s="62"/>
      <c r="AN1535" s="62"/>
      <c r="AO1535" s="62"/>
      <c r="AP1535" s="62"/>
      <c r="AQ1535" s="62"/>
      <c r="AR1535" s="62"/>
      <c r="AS1535" s="62"/>
      <c r="AT1535" s="62"/>
      <c r="AU1535" s="62"/>
      <c r="AV1535" s="62"/>
      <c r="AW1535" s="62"/>
      <c r="AX1535" s="62"/>
      <c r="AY1535" s="62"/>
    </row>
    <row r="1536" spans="1:51" ht="12.75">
      <c r="A1536" s="309"/>
      <c r="B1536" s="234"/>
      <c r="C1536" s="223"/>
      <c r="D1536" s="191"/>
      <c r="E1536" s="131"/>
      <c r="F1536" s="185"/>
      <c r="G1536" s="84"/>
      <c r="H1536" s="84"/>
      <c r="I1536" s="85"/>
      <c r="J1536" s="85"/>
      <c r="K1536" s="85"/>
      <c r="L1536" s="85"/>
      <c r="M1536" s="85"/>
      <c r="N1536" s="85"/>
      <c r="O1536" s="85"/>
      <c r="P1536" s="85"/>
      <c r="Q1536" s="85"/>
      <c r="R1536" s="85"/>
      <c r="S1536" s="69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62"/>
      <c r="AF1536" s="62"/>
      <c r="AG1536" s="62"/>
      <c r="AH1536" s="62"/>
      <c r="AI1536" s="62"/>
      <c r="AJ1536" s="62"/>
      <c r="AK1536" s="62"/>
      <c r="AL1536" s="62"/>
      <c r="AM1536" s="62"/>
      <c r="AN1536" s="62"/>
      <c r="AO1536" s="62"/>
      <c r="AP1536" s="62"/>
      <c r="AQ1536" s="62"/>
      <c r="AR1536" s="62"/>
      <c r="AS1536" s="62"/>
      <c r="AT1536" s="62"/>
      <c r="AU1536" s="62"/>
      <c r="AV1536" s="62"/>
      <c r="AW1536" s="62"/>
      <c r="AX1536" s="62"/>
      <c r="AY1536" s="62"/>
    </row>
    <row r="1537" spans="1:51" ht="12.75">
      <c r="A1537" s="309"/>
      <c r="B1537" s="234"/>
      <c r="C1537" s="223"/>
      <c r="D1537" s="191"/>
      <c r="E1537" s="131"/>
      <c r="F1537" s="185"/>
      <c r="G1537" s="84"/>
      <c r="H1537" s="84"/>
      <c r="I1537" s="85"/>
      <c r="J1537" s="85"/>
      <c r="K1537" s="85"/>
      <c r="L1537" s="85"/>
      <c r="M1537" s="85"/>
      <c r="N1537" s="85"/>
      <c r="O1537" s="85"/>
      <c r="P1537" s="85"/>
      <c r="Q1537" s="85"/>
      <c r="R1537" s="85"/>
      <c r="S1537" s="69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62"/>
      <c r="AF1537" s="62"/>
      <c r="AG1537" s="62"/>
      <c r="AH1537" s="62"/>
      <c r="AI1537" s="62"/>
      <c r="AJ1537" s="62"/>
      <c r="AK1537" s="62"/>
      <c r="AL1537" s="62"/>
      <c r="AM1537" s="62"/>
      <c r="AN1537" s="62"/>
      <c r="AO1537" s="62"/>
      <c r="AP1537" s="62"/>
      <c r="AQ1537" s="62"/>
      <c r="AR1537" s="62"/>
      <c r="AS1537" s="62"/>
      <c r="AT1537" s="62"/>
      <c r="AU1537" s="62"/>
      <c r="AV1537" s="62"/>
      <c r="AW1537" s="62"/>
      <c r="AX1537" s="62"/>
      <c r="AY1537" s="62"/>
    </row>
    <row r="1538" spans="1:51" ht="12.75">
      <c r="A1538" s="309"/>
      <c r="B1538" s="234"/>
      <c r="C1538" s="223"/>
      <c r="D1538" s="191"/>
      <c r="E1538" s="131"/>
      <c r="F1538" s="185"/>
      <c r="G1538" s="84"/>
      <c r="H1538" s="84"/>
      <c r="I1538" s="85"/>
      <c r="J1538" s="85"/>
      <c r="K1538" s="85"/>
      <c r="L1538" s="85"/>
      <c r="M1538" s="85"/>
      <c r="N1538" s="85"/>
      <c r="O1538" s="85"/>
      <c r="P1538" s="85"/>
      <c r="Q1538" s="85"/>
      <c r="R1538" s="85"/>
      <c r="S1538" s="69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62"/>
      <c r="AF1538" s="62"/>
      <c r="AG1538" s="62"/>
      <c r="AH1538" s="62"/>
      <c r="AI1538" s="62"/>
      <c r="AJ1538" s="62"/>
      <c r="AK1538" s="62"/>
      <c r="AL1538" s="62"/>
      <c r="AM1538" s="62"/>
      <c r="AN1538" s="62"/>
      <c r="AO1538" s="62"/>
      <c r="AP1538" s="62"/>
      <c r="AQ1538" s="62"/>
      <c r="AR1538" s="62"/>
      <c r="AS1538" s="62"/>
      <c r="AT1538" s="62"/>
      <c r="AU1538" s="62"/>
      <c r="AV1538" s="62"/>
      <c r="AW1538" s="62"/>
      <c r="AX1538" s="62"/>
      <c r="AY1538" s="62"/>
    </row>
    <row r="1539" spans="1:51" ht="12.75">
      <c r="A1539" s="309"/>
      <c r="B1539" s="234"/>
      <c r="C1539" s="223"/>
      <c r="D1539" s="191"/>
      <c r="E1539" s="131"/>
      <c r="F1539" s="185"/>
      <c r="G1539" s="84"/>
      <c r="H1539" s="84"/>
      <c r="I1539" s="85"/>
      <c r="J1539" s="85"/>
      <c r="K1539" s="85"/>
      <c r="L1539" s="85"/>
      <c r="M1539" s="85"/>
      <c r="N1539" s="85"/>
      <c r="O1539" s="85"/>
      <c r="P1539" s="85"/>
      <c r="Q1539" s="85"/>
      <c r="R1539" s="85"/>
      <c r="S1539" s="69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62"/>
      <c r="AF1539" s="62"/>
      <c r="AG1539" s="62"/>
      <c r="AH1539" s="62"/>
      <c r="AI1539" s="62"/>
      <c r="AJ1539" s="62"/>
      <c r="AK1539" s="62"/>
      <c r="AL1539" s="62"/>
      <c r="AM1539" s="62"/>
      <c r="AN1539" s="62"/>
      <c r="AO1539" s="62"/>
      <c r="AP1539" s="62"/>
      <c r="AQ1539" s="62"/>
      <c r="AR1539" s="62"/>
      <c r="AS1539" s="62"/>
      <c r="AT1539" s="62"/>
      <c r="AU1539" s="62"/>
      <c r="AV1539" s="62"/>
      <c r="AW1539" s="62"/>
      <c r="AX1539" s="62"/>
      <c r="AY1539" s="62"/>
    </row>
    <row r="1540" spans="1:51" ht="12.75">
      <c r="A1540" s="309"/>
      <c r="B1540" s="234"/>
      <c r="C1540" s="223"/>
      <c r="D1540" s="191"/>
      <c r="E1540" s="131"/>
      <c r="F1540" s="185"/>
      <c r="G1540" s="84"/>
      <c r="H1540" s="84"/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69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  <c r="AE1540" s="62"/>
      <c r="AF1540" s="62"/>
      <c r="AG1540" s="62"/>
      <c r="AH1540" s="62"/>
      <c r="AI1540" s="62"/>
      <c r="AJ1540" s="62"/>
      <c r="AK1540" s="62"/>
      <c r="AL1540" s="62"/>
      <c r="AM1540" s="62"/>
      <c r="AN1540" s="62"/>
      <c r="AO1540" s="62"/>
      <c r="AP1540" s="62"/>
      <c r="AQ1540" s="62"/>
      <c r="AR1540" s="62"/>
      <c r="AS1540" s="62"/>
      <c r="AT1540" s="62"/>
      <c r="AU1540" s="62"/>
      <c r="AV1540" s="62"/>
      <c r="AW1540" s="62"/>
      <c r="AX1540" s="62"/>
      <c r="AY1540" s="62"/>
    </row>
    <row r="1541" spans="1:51" ht="12.75">
      <c r="A1541" s="309"/>
      <c r="B1541" s="234"/>
      <c r="C1541" s="223"/>
      <c r="D1541" s="191"/>
      <c r="E1541" s="131"/>
      <c r="F1541" s="185"/>
      <c r="G1541" s="84"/>
      <c r="H1541" s="84"/>
      <c r="I1541" s="85"/>
      <c r="J1541" s="85"/>
      <c r="K1541" s="85"/>
      <c r="L1541" s="85"/>
      <c r="M1541" s="85"/>
      <c r="N1541" s="85"/>
      <c r="O1541" s="85"/>
      <c r="P1541" s="85"/>
      <c r="Q1541" s="85"/>
      <c r="R1541" s="85"/>
      <c r="S1541" s="69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62"/>
      <c r="AF1541" s="62"/>
      <c r="AG1541" s="62"/>
      <c r="AH1541" s="62"/>
      <c r="AI1541" s="62"/>
      <c r="AJ1541" s="62"/>
      <c r="AK1541" s="62"/>
      <c r="AL1541" s="62"/>
      <c r="AM1541" s="62"/>
      <c r="AN1541" s="62"/>
      <c r="AO1541" s="62"/>
      <c r="AP1541" s="62"/>
      <c r="AQ1541" s="62"/>
      <c r="AR1541" s="62"/>
      <c r="AS1541" s="62"/>
      <c r="AT1541" s="62"/>
      <c r="AU1541" s="62"/>
      <c r="AV1541" s="62"/>
      <c r="AW1541" s="62"/>
      <c r="AX1541" s="62"/>
      <c r="AY1541" s="62"/>
    </row>
    <row r="1542" spans="1:51" ht="12.75">
      <c r="A1542" s="309"/>
      <c r="B1542" s="234"/>
      <c r="C1542" s="223"/>
      <c r="D1542" s="191"/>
      <c r="E1542" s="131"/>
      <c r="F1542" s="185"/>
      <c r="G1542" s="84"/>
      <c r="H1542" s="84"/>
      <c r="I1542" s="85"/>
      <c r="J1542" s="85"/>
      <c r="K1542" s="85"/>
      <c r="L1542" s="85"/>
      <c r="M1542" s="85"/>
      <c r="N1542" s="85"/>
      <c r="O1542" s="85"/>
      <c r="P1542" s="85"/>
      <c r="Q1542" s="85"/>
      <c r="R1542" s="85"/>
      <c r="S1542" s="69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62"/>
      <c r="AF1542" s="62"/>
      <c r="AG1542" s="62"/>
      <c r="AH1542" s="62"/>
      <c r="AI1542" s="62"/>
      <c r="AJ1542" s="62"/>
      <c r="AK1542" s="62"/>
      <c r="AL1542" s="62"/>
      <c r="AM1542" s="62"/>
      <c r="AN1542" s="62"/>
      <c r="AO1542" s="62"/>
      <c r="AP1542" s="62"/>
      <c r="AQ1542" s="62"/>
      <c r="AR1542" s="62"/>
      <c r="AS1542" s="62"/>
      <c r="AT1542" s="62"/>
      <c r="AU1542" s="62"/>
      <c r="AV1542" s="62"/>
      <c r="AW1542" s="62"/>
      <c r="AX1542" s="62"/>
      <c r="AY1542" s="62"/>
    </row>
    <row r="1543" spans="1:51" ht="12.75">
      <c r="A1543" s="309"/>
      <c r="B1543" s="234"/>
      <c r="C1543" s="223"/>
      <c r="D1543" s="191"/>
      <c r="E1543" s="131"/>
      <c r="F1543" s="185"/>
      <c r="G1543" s="84"/>
      <c r="H1543" s="84"/>
      <c r="I1543" s="85"/>
      <c r="J1543" s="85"/>
      <c r="K1543" s="85"/>
      <c r="L1543" s="85"/>
      <c r="M1543" s="85"/>
      <c r="N1543" s="85"/>
      <c r="O1543" s="85"/>
      <c r="P1543" s="85"/>
      <c r="Q1543" s="85"/>
      <c r="R1543" s="85"/>
      <c r="S1543" s="69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62"/>
      <c r="AF1543" s="62"/>
      <c r="AG1543" s="62"/>
      <c r="AH1543" s="62"/>
      <c r="AI1543" s="62"/>
      <c r="AJ1543" s="62"/>
      <c r="AK1543" s="62"/>
      <c r="AL1543" s="62"/>
      <c r="AM1543" s="62"/>
      <c r="AN1543" s="62"/>
      <c r="AO1543" s="62"/>
      <c r="AP1543" s="62"/>
      <c r="AQ1543" s="62"/>
      <c r="AR1543" s="62"/>
      <c r="AS1543" s="62"/>
      <c r="AT1543" s="62"/>
      <c r="AU1543" s="62"/>
      <c r="AV1543" s="62"/>
      <c r="AW1543" s="62"/>
      <c r="AX1543" s="62"/>
      <c r="AY1543" s="62"/>
    </row>
    <row r="1544" spans="1:51" ht="12.75">
      <c r="A1544" s="309"/>
      <c r="B1544" s="234"/>
      <c r="C1544" s="223"/>
      <c r="D1544" s="191"/>
      <c r="E1544" s="131"/>
      <c r="F1544" s="185"/>
      <c r="G1544" s="84"/>
      <c r="H1544" s="84"/>
      <c r="I1544" s="85"/>
      <c r="J1544" s="85"/>
      <c r="K1544" s="85"/>
      <c r="L1544" s="85"/>
      <c r="M1544" s="85"/>
      <c r="N1544" s="85"/>
      <c r="O1544" s="85"/>
      <c r="P1544" s="85"/>
      <c r="Q1544" s="85"/>
      <c r="R1544" s="85"/>
      <c r="S1544" s="69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62"/>
      <c r="AF1544" s="62"/>
      <c r="AG1544" s="62"/>
      <c r="AH1544" s="62"/>
      <c r="AI1544" s="62"/>
      <c r="AJ1544" s="62"/>
      <c r="AK1544" s="62"/>
      <c r="AL1544" s="62"/>
      <c r="AM1544" s="62"/>
      <c r="AN1544" s="62"/>
      <c r="AO1544" s="62"/>
      <c r="AP1544" s="62"/>
      <c r="AQ1544" s="62"/>
      <c r="AR1544" s="62"/>
      <c r="AS1544" s="62"/>
      <c r="AT1544" s="62"/>
      <c r="AU1544" s="62"/>
      <c r="AV1544" s="62"/>
      <c r="AW1544" s="62"/>
      <c r="AX1544" s="62"/>
      <c r="AY1544" s="62"/>
    </row>
    <row r="1545" spans="1:51" ht="12.75">
      <c r="A1545" s="309"/>
      <c r="B1545" s="234"/>
      <c r="C1545" s="223"/>
      <c r="D1545" s="191"/>
      <c r="E1545" s="131"/>
      <c r="F1545" s="185"/>
      <c r="G1545" s="84"/>
      <c r="H1545" s="84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69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2"/>
      <c r="AV1545" s="62"/>
      <c r="AW1545" s="62"/>
      <c r="AX1545" s="62"/>
      <c r="AY1545" s="62"/>
    </row>
    <row r="1546" spans="1:51" ht="12.75">
      <c r="A1546" s="309"/>
      <c r="B1546" s="234"/>
      <c r="C1546" s="223"/>
      <c r="D1546" s="191"/>
      <c r="E1546" s="131"/>
      <c r="F1546" s="185"/>
      <c r="G1546" s="84"/>
      <c r="H1546" s="84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69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62"/>
      <c r="AF1546" s="62"/>
      <c r="AG1546" s="62"/>
      <c r="AH1546" s="62"/>
      <c r="AI1546" s="62"/>
      <c r="AJ1546" s="62"/>
      <c r="AK1546" s="62"/>
      <c r="AL1546" s="62"/>
      <c r="AM1546" s="62"/>
      <c r="AN1546" s="62"/>
      <c r="AO1546" s="62"/>
      <c r="AP1546" s="62"/>
      <c r="AQ1546" s="62"/>
      <c r="AR1546" s="62"/>
      <c r="AS1546" s="62"/>
      <c r="AT1546" s="62"/>
      <c r="AU1546" s="62"/>
      <c r="AV1546" s="62"/>
      <c r="AW1546" s="62"/>
      <c r="AX1546" s="62"/>
      <c r="AY1546" s="62"/>
    </row>
    <row r="1547" spans="1:51" ht="12.75">
      <c r="A1547" s="309"/>
      <c r="B1547" s="234"/>
      <c r="C1547" s="223"/>
      <c r="D1547" s="191"/>
      <c r="E1547" s="131"/>
      <c r="F1547" s="185"/>
      <c r="G1547" s="84"/>
      <c r="H1547" s="84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S1547" s="69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62"/>
      <c r="AF1547" s="62"/>
      <c r="AG1547" s="62"/>
      <c r="AH1547" s="62"/>
      <c r="AI1547" s="62"/>
      <c r="AJ1547" s="62"/>
      <c r="AK1547" s="62"/>
      <c r="AL1547" s="62"/>
      <c r="AM1547" s="62"/>
      <c r="AN1547" s="62"/>
      <c r="AO1547" s="62"/>
      <c r="AP1547" s="62"/>
      <c r="AQ1547" s="62"/>
      <c r="AR1547" s="62"/>
      <c r="AS1547" s="62"/>
      <c r="AT1547" s="62"/>
      <c r="AU1547" s="62"/>
      <c r="AV1547" s="62"/>
      <c r="AW1547" s="62"/>
      <c r="AX1547" s="62"/>
      <c r="AY1547" s="62"/>
    </row>
    <row r="1548" spans="1:51" ht="12.75">
      <c r="A1548" s="309"/>
      <c r="B1548" s="234"/>
      <c r="C1548" s="223"/>
      <c r="D1548" s="191"/>
      <c r="E1548" s="131"/>
      <c r="F1548" s="185"/>
      <c r="G1548" s="84"/>
      <c r="H1548" s="84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69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62"/>
      <c r="AF1548" s="62"/>
      <c r="AG1548" s="62"/>
      <c r="AH1548" s="62"/>
      <c r="AI1548" s="62"/>
      <c r="AJ1548" s="62"/>
      <c r="AK1548" s="62"/>
      <c r="AL1548" s="62"/>
      <c r="AM1548" s="62"/>
      <c r="AN1548" s="62"/>
      <c r="AO1548" s="62"/>
      <c r="AP1548" s="62"/>
      <c r="AQ1548" s="62"/>
      <c r="AR1548" s="62"/>
      <c r="AS1548" s="62"/>
      <c r="AT1548" s="62"/>
      <c r="AU1548" s="62"/>
      <c r="AV1548" s="62"/>
      <c r="AW1548" s="62"/>
      <c r="AX1548" s="62"/>
      <c r="AY1548" s="62"/>
    </row>
    <row r="1549" spans="1:51" ht="12.75">
      <c r="A1549" s="309"/>
      <c r="B1549" s="234"/>
      <c r="C1549" s="223"/>
      <c r="D1549" s="191"/>
      <c r="E1549" s="131"/>
      <c r="F1549" s="185"/>
      <c r="G1549" s="84"/>
      <c r="H1549" s="84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S1549" s="69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62"/>
      <c r="AF1549" s="62"/>
      <c r="AG1549" s="62"/>
      <c r="AH1549" s="62"/>
      <c r="AI1549" s="62"/>
      <c r="AJ1549" s="62"/>
      <c r="AK1549" s="62"/>
      <c r="AL1549" s="62"/>
      <c r="AM1549" s="62"/>
      <c r="AN1549" s="62"/>
      <c r="AO1549" s="62"/>
      <c r="AP1549" s="62"/>
      <c r="AQ1549" s="62"/>
      <c r="AR1549" s="62"/>
      <c r="AS1549" s="62"/>
      <c r="AT1549" s="62"/>
      <c r="AU1549" s="62"/>
      <c r="AV1549" s="62"/>
      <c r="AW1549" s="62"/>
      <c r="AX1549" s="62"/>
      <c r="AY1549" s="62"/>
    </row>
    <row r="1550" spans="1:51" ht="12.75">
      <c r="A1550" s="309"/>
      <c r="B1550" s="234"/>
      <c r="C1550" s="223"/>
      <c r="D1550" s="191"/>
      <c r="E1550" s="131"/>
      <c r="F1550" s="185"/>
      <c r="G1550" s="84"/>
      <c r="H1550" s="84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S1550" s="69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62"/>
      <c r="AF1550" s="62"/>
      <c r="AG1550" s="62"/>
      <c r="AH1550" s="62"/>
      <c r="AI1550" s="62"/>
      <c r="AJ1550" s="62"/>
      <c r="AK1550" s="62"/>
      <c r="AL1550" s="62"/>
      <c r="AM1550" s="62"/>
      <c r="AN1550" s="62"/>
      <c r="AO1550" s="62"/>
      <c r="AP1550" s="62"/>
      <c r="AQ1550" s="62"/>
      <c r="AR1550" s="62"/>
      <c r="AS1550" s="62"/>
      <c r="AT1550" s="62"/>
      <c r="AU1550" s="62"/>
      <c r="AV1550" s="62"/>
      <c r="AW1550" s="62"/>
      <c r="AX1550" s="62"/>
      <c r="AY1550" s="62"/>
    </row>
    <row r="1551" spans="1:51" ht="12.75">
      <c r="A1551" s="309"/>
      <c r="B1551" s="234"/>
      <c r="C1551" s="223"/>
      <c r="D1551" s="191"/>
      <c r="E1551" s="131"/>
      <c r="F1551" s="185"/>
      <c r="G1551" s="84"/>
      <c r="H1551" s="84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S1551" s="69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62"/>
      <c r="AF1551" s="62"/>
      <c r="AG1551" s="62"/>
      <c r="AH1551" s="62"/>
      <c r="AI1551" s="62"/>
      <c r="AJ1551" s="62"/>
      <c r="AK1551" s="62"/>
      <c r="AL1551" s="62"/>
      <c r="AM1551" s="62"/>
      <c r="AN1551" s="62"/>
      <c r="AO1551" s="62"/>
      <c r="AP1551" s="62"/>
      <c r="AQ1551" s="62"/>
      <c r="AR1551" s="62"/>
      <c r="AS1551" s="62"/>
      <c r="AT1551" s="62"/>
      <c r="AU1551" s="62"/>
      <c r="AV1551" s="62"/>
      <c r="AW1551" s="62"/>
      <c r="AX1551" s="62"/>
      <c r="AY1551" s="62"/>
    </row>
    <row r="1552" spans="1:51" ht="12.75">
      <c r="A1552" s="309"/>
      <c r="B1552" s="234"/>
      <c r="C1552" s="223"/>
      <c r="D1552" s="191"/>
      <c r="E1552" s="131"/>
      <c r="F1552" s="185"/>
      <c r="G1552" s="84"/>
      <c r="H1552" s="84"/>
      <c r="I1552" s="85"/>
      <c r="J1552" s="85"/>
      <c r="K1552" s="85"/>
      <c r="L1552" s="85"/>
      <c r="M1552" s="85"/>
      <c r="N1552" s="85"/>
      <c r="O1552" s="85"/>
      <c r="P1552" s="85"/>
      <c r="Q1552" s="85"/>
      <c r="R1552" s="85"/>
      <c r="S1552" s="69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  <c r="AE1552" s="62"/>
      <c r="AF1552" s="62"/>
      <c r="AG1552" s="62"/>
      <c r="AH1552" s="62"/>
      <c r="AI1552" s="62"/>
      <c r="AJ1552" s="62"/>
      <c r="AK1552" s="62"/>
      <c r="AL1552" s="62"/>
      <c r="AM1552" s="62"/>
      <c r="AN1552" s="62"/>
      <c r="AO1552" s="62"/>
      <c r="AP1552" s="62"/>
      <c r="AQ1552" s="62"/>
      <c r="AR1552" s="62"/>
      <c r="AS1552" s="62"/>
      <c r="AT1552" s="62"/>
      <c r="AU1552" s="62"/>
      <c r="AV1552" s="62"/>
      <c r="AW1552" s="62"/>
      <c r="AX1552" s="62"/>
      <c r="AY1552" s="62"/>
    </row>
    <row r="1553" spans="1:51" ht="12.75">
      <c r="A1553" s="309"/>
      <c r="B1553" s="234"/>
      <c r="C1553" s="223"/>
      <c r="D1553" s="191"/>
      <c r="E1553" s="131"/>
      <c r="F1553" s="185"/>
      <c r="G1553" s="84"/>
      <c r="H1553" s="84"/>
      <c r="I1553" s="85"/>
      <c r="J1553" s="85"/>
      <c r="K1553" s="85"/>
      <c r="L1553" s="85"/>
      <c r="M1553" s="85"/>
      <c r="N1553" s="85"/>
      <c r="O1553" s="85"/>
      <c r="P1553" s="85"/>
      <c r="Q1553" s="85"/>
      <c r="R1553" s="85"/>
      <c r="S1553" s="69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62"/>
      <c r="AF1553" s="62"/>
      <c r="AG1553" s="62"/>
      <c r="AH1553" s="62"/>
      <c r="AI1553" s="62"/>
      <c r="AJ1553" s="62"/>
      <c r="AK1553" s="62"/>
      <c r="AL1553" s="62"/>
      <c r="AM1553" s="62"/>
      <c r="AN1553" s="62"/>
      <c r="AO1553" s="62"/>
      <c r="AP1553" s="62"/>
      <c r="AQ1553" s="62"/>
      <c r="AR1553" s="62"/>
      <c r="AS1553" s="62"/>
      <c r="AT1553" s="62"/>
      <c r="AU1553" s="62"/>
      <c r="AV1553" s="62"/>
      <c r="AW1553" s="62"/>
      <c r="AX1553" s="62"/>
      <c r="AY1553" s="62"/>
    </row>
    <row r="1554" spans="1:51" ht="12.75">
      <c r="A1554" s="309"/>
      <c r="B1554" s="234"/>
      <c r="C1554" s="223"/>
      <c r="D1554" s="191"/>
      <c r="E1554" s="131"/>
      <c r="F1554" s="185"/>
      <c r="G1554" s="84"/>
      <c r="H1554" s="84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69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62"/>
      <c r="AF1554" s="62"/>
      <c r="AG1554" s="62"/>
      <c r="AH1554" s="62"/>
      <c r="AI1554" s="62"/>
      <c r="AJ1554" s="62"/>
      <c r="AK1554" s="62"/>
      <c r="AL1554" s="62"/>
      <c r="AM1554" s="62"/>
      <c r="AN1554" s="62"/>
      <c r="AO1554" s="62"/>
      <c r="AP1554" s="62"/>
      <c r="AQ1554" s="62"/>
      <c r="AR1554" s="62"/>
      <c r="AS1554" s="62"/>
      <c r="AT1554" s="62"/>
      <c r="AU1554" s="62"/>
      <c r="AV1554" s="62"/>
      <c r="AW1554" s="62"/>
      <c r="AX1554" s="62"/>
      <c r="AY1554" s="62"/>
    </row>
    <row r="1555" spans="1:51" ht="12.75">
      <c r="A1555" s="309"/>
      <c r="B1555" s="234"/>
      <c r="C1555" s="223"/>
      <c r="D1555" s="191"/>
      <c r="E1555" s="131"/>
      <c r="F1555" s="185"/>
      <c r="G1555" s="84"/>
      <c r="H1555" s="84"/>
      <c r="I1555" s="85"/>
      <c r="J1555" s="85"/>
      <c r="K1555" s="85"/>
      <c r="L1555" s="85"/>
      <c r="M1555" s="85"/>
      <c r="N1555" s="85"/>
      <c r="O1555" s="85"/>
      <c r="P1555" s="85"/>
      <c r="Q1555" s="85"/>
      <c r="R1555" s="85"/>
      <c r="S1555" s="69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62"/>
      <c r="AF1555" s="62"/>
      <c r="AG1555" s="62"/>
      <c r="AH1555" s="62"/>
      <c r="AI1555" s="62"/>
      <c r="AJ1555" s="62"/>
      <c r="AK1555" s="62"/>
      <c r="AL1555" s="62"/>
      <c r="AM1555" s="62"/>
      <c r="AN1555" s="62"/>
      <c r="AO1555" s="62"/>
      <c r="AP1555" s="62"/>
      <c r="AQ1555" s="62"/>
      <c r="AR1555" s="62"/>
      <c r="AS1555" s="62"/>
      <c r="AT1555" s="62"/>
      <c r="AU1555" s="62"/>
      <c r="AV1555" s="62"/>
      <c r="AW1555" s="62"/>
      <c r="AX1555" s="62"/>
      <c r="AY1555" s="62"/>
    </row>
    <row r="1556" spans="1:51" ht="12.75">
      <c r="A1556" s="309"/>
      <c r="B1556" s="234"/>
      <c r="C1556" s="223"/>
      <c r="D1556" s="191"/>
      <c r="E1556" s="131"/>
      <c r="F1556" s="185"/>
      <c r="G1556" s="84"/>
      <c r="H1556" s="84"/>
      <c r="I1556" s="85"/>
      <c r="J1556" s="85"/>
      <c r="K1556" s="85"/>
      <c r="L1556" s="85"/>
      <c r="M1556" s="85"/>
      <c r="N1556" s="85"/>
      <c r="O1556" s="85"/>
      <c r="P1556" s="85"/>
      <c r="Q1556" s="85"/>
      <c r="R1556" s="85"/>
      <c r="S1556" s="69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62"/>
      <c r="AF1556" s="62"/>
      <c r="AG1556" s="62"/>
      <c r="AH1556" s="62"/>
      <c r="AI1556" s="62"/>
      <c r="AJ1556" s="62"/>
      <c r="AK1556" s="62"/>
      <c r="AL1556" s="62"/>
      <c r="AM1556" s="62"/>
      <c r="AN1556" s="62"/>
      <c r="AO1556" s="62"/>
      <c r="AP1556" s="62"/>
      <c r="AQ1556" s="62"/>
      <c r="AR1556" s="62"/>
      <c r="AS1556" s="62"/>
      <c r="AT1556" s="62"/>
      <c r="AU1556" s="62"/>
      <c r="AV1556" s="62"/>
      <c r="AW1556" s="62"/>
      <c r="AX1556" s="62"/>
      <c r="AY1556" s="62"/>
    </row>
    <row r="1557" spans="1:51" ht="12.75">
      <c r="A1557" s="309"/>
      <c r="B1557" s="234"/>
      <c r="C1557" s="223"/>
      <c r="D1557" s="191"/>
      <c r="E1557" s="131"/>
      <c r="F1557" s="185"/>
      <c r="G1557" s="84"/>
      <c r="H1557" s="84"/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69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62"/>
      <c r="AF1557" s="62"/>
      <c r="AG1557" s="62"/>
      <c r="AH1557" s="62"/>
      <c r="AI1557" s="62"/>
      <c r="AJ1557" s="62"/>
      <c r="AK1557" s="62"/>
      <c r="AL1557" s="62"/>
      <c r="AM1557" s="62"/>
      <c r="AN1557" s="62"/>
      <c r="AO1557" s="62"/>
      <c r="AP1557" s="62"/>
      <c r="AQ1557" s="62"/>
      <c r="AR1557" s="62"/>
      <c r="AS1557" s="62"/>
      <c r="AT1557" s="62"/>
      <c r="AU1557" s="62"/>
      <c r="AV1557" s="62"/>
      <c r="AW1557" s="62"/>
      <c r="AX1557" s="62"/>
      <c r="AY1557" s="62"/>
    </row>
    <row r="1558" spans="1:51" ht="12.75">
      <c r="A1558" s="309"/>
      <c r="B1558" s="234"/>
      <c r="C1558" s="223"/>
      <c r="D1558" s="191"/>
      <c r="E1558" s="131"/>
      <c r="F1558" s="185"/>
      <c r="G1558" s="84"/>
      <c r="H1558" s="84"/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69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62"/>
      <c r="AF1558" s="62"/>
      <c r="AG1558" s="62"/>
      <c r="AH1558" s="62"/>
      <c r="AI1558" s="62"/>
      <c r="AJ1558" s="62"/>
      <c r="AK1558" s="62"/>
      <c r="AL1558" s="62"/>
      <c r="AM1558" s="62"/>
      <c r="AN1558" s="62"/>
      <c r="AO1558" s="62"/>
      <c r="AP1558" s="62"/>
      <c r="AQ1558" s="62"/>
      <c r="AR1558" s="62"/>
      <c r="AS1558" s="62"/>
      <c r="AT1558" s="62"/>
      <c r="AU1558" s="62"/>
      <c r="AV1558" s="62"/>
      <c r="AW1558" s="62"/>
      <c r="AX1558" s="62"/>
      <c r="AY1558" s="62"/>
    </row>
    <row r="1559" spans="1:51" ht="12.75">
      <c r="A1559" s="309"/>
      <c r="B1559" s="234"/>
      <c r="C1559" s="223"/>
      <c r="D1559" s="191"/>
      <c r="E1559" s="131"/>
      <c r="F1559" s="185"/>
      <c r="G1559" s="84"/>
      <c r="H1559" s="84"/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69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62"/>
      <c r="AF1559" s="62"/>
      <c r="AG1559" s="62"/>
      <c r="AH1559" s="62"/>
      <c r="AI1559" s="62"/>
      <c r="AJ1559" s="62"/>
      <c r="AK1559" s="62"/>
      <c r="AL1559" s="62"/>
      <c r="AM1559" s="62"/>
      <c r="AN1559" s="62"/>
      <c r="AO1559" s="62"/>
      <c r="AP1559" s="62"/>
      <c r="AQ1559" s="62"/>
      <c r="AR1559" s="62"/>
      <c r="AS1559" s="62"/>
      <c r="AT1559" s="62"/>
      <c r="AU1559" s="62"/>
      <c r="AV1559" s="62"/>
      <c r="AW1559" s="62"/>
      <c r="AX1559" s="62"/>
      <c r="AY1559" s="62"/>
    </row>
    <row r="1560" spans="1:51" ht="12.75">
      <c r="A1560" s="309"/>
      <c r="B1560" s="234"/>
      <c r="C1560" s="223"/>
      <c r="D1560" s="191"/>
      <c r="E1560" s="131"/>
      <c r="F1560" s="185"/>
      <c r="G1560" s="84"/>
      <c r="H1560" s="84"/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69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62"/>
      <c r="AF1560" s="62"/>
      <c r="AG1560" s="62"/>
      <c r="AH1560" s="62"/>
      <c r="AI1560" s="62"/>
      <c r="AJ1560" s="62"/>
      <c r="AK1560" s="62"/>
      <c r="AL1560" s="62"/>
      <c r="AM1560" s="62"/>
      <c r="AN1560" s="62"/>
      <c r="AO1560" s="62"/>
      <c r="AP1560" s="62"/>
      <c r="AQ1560" s="62"/>
      <c r="AR1560" s="62"/>
      <c r="AS1560" s="62"/>
      <c r="AT1560" s="62"/>
      <c r="AU1560" s="62"/>
      <c r="AV1560" s="62"/>
      <c r="AW1560" s="62"/>
      <c r="AX1560" s="62"/>
      <c r="AY1560" s="62"/>
    </row>
    <row r="1561" spans="1:51" ht="12.75">
      <c r="A1561" s="309"/>
      <c r="B1561" s="234"/>
      <c r="C1561" s="223"/>
      <c r="D1561" s="191"/>
      <c r="E1561" s="131"/>
      <c r="F1561" s="185"/>
      <c r="G1561" s="84"/>
      <c r="H1561" s="84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69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62"/>
      <c r="AF1561" s="62"/>
      <c r="AG1561" s="62"/>
      <c r="AH1561" s="62"/>
      <c r="AI1561" s="62"/>
      <c r="AJ1561" s="62"/>
      <c r="AK1561" s="62"/>
      <c r="AL1561" s="62"/>
      <c r="AM1561" s="62"/>
      <c r="AN1561" s="62"/>
      <c r="AO1561" s="62"/>
      <c r="AP1561" s="62"/>
      <c r="AQ1561" s="62"/>
      <c r="AR1561" s="62"/>
      <c r="AS1561" s="62"/>
      <c r="AT1561" s="62"/>
      <c r="AU1561" s="62"/>
      <c r="AV1561" s="62"/>
      <c r="AW1561" s="62"/>
      <c r="AX1561" s="62"/>
      <c r="AY1561" s="62"/>
    </row>
    <row r="1562" spans="1:51" ht="12.75">
      <c r="A1562" s="309"/>
      <c r="B1562" s="234"/>
      <c r="C1562" s="223"/>
      <c r="D1562" s="191"/>
      <c r="E1562" s="131"/>
      <c r="F1562" s="185"/>
      <c r="G1562" s="84"/>
      <c r="H1562" s="84"/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69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62"/>
      <c r="AF1562" s="62"/>
      <c r="AG1562" s="62"/>
      <c r="AH1562" s="62"/>
      <c r="AI1562" s="62"/>
      <c r="AJ1562" s="62"/>
      <c r="AK1562" s="62"/>
      <c r="AL1562" s="62"/>
      <c r="AM1562" s="62"/>
      <c r="AN1562" s="62"/>
      <c r="AO1562" s="62"/>
      <c r="AP1562" s="62"/>
      <c r="AQ1562" s="62"/>
      <c r="AR1562" s="62"/>
      <c r="AS1562" s="62"/>
      <c r="AT1562" s="62"/>
      <c r="AU1562" s="62"/>
      <c r="AV1562" s="62"/>
      <c r="AW1562" s="62"/>
      <c r="AX1562" s="62"/>
      <c r="AY1562" s="62"/>
    </row>
    <row r="1563" spans="1:51" ht="12.75">
      <c r="A1563" s="309"/>
      <c r="B1563" s="234"/>
      <c r="C1563" s="223"/>
      <c r="D1563" s="191"/>
      <c r="E1563" s="131"/>
      <c r="F1563" s="185"/>
      <c r="G1563" s="84"/>
      <c r="H1563" s="84"/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69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62"/>
      <c r="AF1563" s="62"/>
      <c r="AG1563" s="62"/>
      <c r="AH1563" s="62"/>
      <c r="AI1563" s="62"/>
      <c r="AJ1563" s="62"/>
      <c r="AK1563" s="62"/>
      <c r="AL1563" s="62"/>
      <c r="AM1563" s="62"/>
      <c r="AN1563" s="62"/>
      <c r="AO1563" s="62"/>
      <c r="AP1563" s="62"/>
      <c r="AQ1563" s="62"/>
      <c r="AR1563" s="62"/>
      <c r="AS1563" s="62"/>
      <c r="AT1563" s="62"/>
      <c r="AU1563" s="62"/>
      <c r="AV1563" s="62"/>
      <c r="AW1563" s="62"/>
      <c r="AX1563" s="62"/>
      <c r="AY1563" s="62"/>
    </row>
    <row r="1564" spans="1:51" ht="12.75">
      <c r="A1564" s="309"/>
      <c r="B1564" s="234"/>
      <c r="C1564" s="223"/>
      <c r="D1564" s="191"/>
      <c r="E1564" s="131"/>
      <c r="F1564" s="185"/>
      <c r="G1564" s="84"/>
      <c r="H1564" s="84"/>
      <c r="I1564" s="85"/>
      <c r="J1564" s="85"/>
      <c r="K1564" s="85"/>
      <c r="L1564" s="85"/>
      <c r="M1564" s="85"/>
      <c r="N1564" s="85"/>
      <c r="O1564" s="85"/>
      <c r="P1564" s="85"/>
      <c r="Q1564" s="85"/>
      <c r="R1564" s="85"/>
      <c r="S1564" s="69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62"/>
      <c r="AF1564" s="62"/>
      <c r="AG1564" s="62"/>
      <c r="AH1564" s="62"/>
      <c r="AI1564" s="62"/>
      <c r="AJ1564" s="62"/>
      <c r="AK1564" s="62"/>
      <c r="AL1564" s="62"/>
      <c r="AM1564" s="62"/>
      <c r="AN1564" s="62"/>
      <c r="AO1564" s="62"/>
      <c r="AP1564" s="62"/>
      <c r="AQ1564" s="62"/>
      <c r="AR1564" s="62"/>
      <c r="AS1564" s="62"/>
      <c r="AT1564" s="62"/>
      <c r="AU1564" s="62"/>
      <c r="AV1564" s="62"/>
      <c r="AW1564" s="62"/>
      <c r="AX1564" s="62"/>
      <c r="AY1564" s="62"/>
    </row>
    <row r="1565" spans="1:51" ht="12.75">
      <c r="A1565" s="309"/>
      <c r="B1565" s="234"/>
      <c r="C1565" s="223"/>
      <c r="D1565" s="191"/>
      <c r="E1565" s="131"/>
      <c r="F1565" s="185"/>
      <c r="G1565" s="84"/>
      <c r="H1565" s="84"/>
      <c r="I1565" s="85"/>
      <c r="J1565" s="85"/>
      <c r="K1565" s="85"/>
      <c r="L1565" s="85"/>
      <c r="M1565" s="85"/>
      <c r="N1565" s="85"/>
      <c r="O1565" s="85"/>
      <c r="P1565" s="85"/>
      <c r="Q1565" s="85"/>
      <c r="R1565" s="85"/>
      <c r="S1565" s="69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62"/>
      <c r="AF1565" s="62"/>
      <c r="AG1565" s="62"/>
      <c r="AH1565" s="62"/>
      <c r="AI1565" s="62"/>
      <c r="AJ1565" s="62"/>
      <c r="AK1565" s="62"/>
      <c r="AL1565" s="62"/>
      <c r="AM1565" s="62"/>
      <c r="AN1565" s="62"/>
      <c r="AO1565" s="62"/>
      <c r="AP1565" s="62"/>
      <c r="AQ1565" s="62"/>
      <c r="AR1565" s="62"/>
      <c r="AS1565" s="62"/>
      <c r="AT1565" s="62"/>
      <c r="AU1565" s="62"/>
      <c r="AV1565" s="62"/>
      <c r="AW1565" s="62"/>
      <c r="AX1565" s="62"/>
      <c r="AY1565" s="62"/>
    </row>
    <row r="1566" spans="1:51" ht="12.75">
      <c r="A1566" s="309"/>
      <c r="B1566" s="234"/>
      <c r="C1566" s="223"/>
      <c r="D1566" s="191"/>
      <c r="E1566" s="131"/>
      <c r="F1566" s="185"/>
      <c r="G1566" s="84"/>
      <c r="H1566" s="84"/>
      <c r="I1566" s="85"/>
      <c r="J1566" s="85"/>
      <c r="K1566" s="85"/>
      <c r="L1566" s="85"/>
      <c r="M1566" s="85"/>
      <c r="N1566" s="85"/>
      <c r="O1566" s="85"/>
      <c r="P1566" s="85"/>
      <c r="Q1566" s="85"/>
      <c r="R1566" s="85"/>
      <c r="S1566" s="69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62"/>
      <c r="AF1566" s="62"/>
      <c r="AG1566" s="62"/>
      <c r="AH1566" s="62"/>
      <c r="AI1566" s="62"/>
      <c r="AJ1566" s="62"/>
      <c r="AK1566" s="62"/>
      <c r="AL1566" s="62"/>
      <c r="AM1566" s="62"/>
      <c r="AN1566" s="62"/>
      <c r="AO1566" s="62"/>
      <c r="AP1566" s="62"/>
      <c r="AQ1566" s="62"/>
      <c r="AR1566" s="62"/>
      <c r="AS1566" s="62"/>
      <c r="AT1566" s="62"/>
      <c r="AU1566" s="62"/>
      <c r="AV1566" s="62"/>
      <c r="AW1566" s="62"/>
      <c r="AX1566" s="62"/>
      <c r="AY1566" s="62"/>
    </row>
    <row r="1567" spans="1:51" ht="12.75">
      <c r="A1567" s="309"/>
      <c r="B1567" s="234"/>
      <c r="C1567" s="223"/>
      <c r="D1567" s="191"/>
      <c r="E1567" s="131"/>
      <c r="F1567" s="185"/>
      <c r="G1567" s="84"/>
      <c r="H1567" s="84"/>
      <c r="I1567" s="85"/>
      <c r="J1567" s="85"/>
      <c r="K1567" s="85"/>
      <c r="L1567" s="85"/>
      <c r="M1567" s="85"/>
      <c r="N1567" s="85"/>
      <c r="O1567" s="85"/>
      <c r="P1567" s="85"/>
      <c r="Q1567" s="85"/>
      <c r="R1567" s="85"/>
      <c r="S1567" s="69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62"/>
      <c r="AF1567" s="62"/>
      <c r="AG1567" s="62"/>
      <c r="AH1567" s="62"/>
      <c r="AI1567" s="62"/>
      <c r="AJ1567" s="62"/>
      <c r="AK1567" s="62"/>
      <c r="AL1567" s="62"/>
      <c r="AM1567" s="62"/>
      <c r="AN1567" s="62"/>
      <c r="AO1567" s="62"/>
      <c r="AP1567" s="62"/>
      <c r="AQ1567" s="62"/>
      <c r="AR1567" s="62"/>
      <c r="AS1567" s="62"/>
      <c r="AT1567" s="62"/>
      <c r="AU1567" s="62"/>
      <c r="AV1567" s="62"/>
      <c r="AW1567" s="62"/>
      <c r="AX1567" s="62"/>
      <c r="AY1567" s="62"/>
    </row>
    <row r="1568" spans="1:51" ht="12.75">
      <c r="A1568" s="309"/>
      <c r="B1568" s="234"/>
      <c r="C1568" s="223"/>
      <c r="D1568" s="191"/>
      <c r="E1568" s="131"/>
      <c r="F1568" s="185"/>
      <c r="G1568" s="84"/>
      <c r="H1568" s="84"/>
      <c r="I1568" s="85"/>
      <c r="J1568" s="85"/>
      <c r="K1568" s="85"/>
      <c r="L1568" s="85"/>
      <c r="M1568" s="85"/>
      <c r="N1568" s="85"/>
      <c r="O1568" s="85"/>
      <c r="P1568" s="85"/>
      <c r="Q1568" s="85"/>
      <c r="R1568" s="85"/>
      <c r="S1568" s="69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62"/>
      <c r="AF1568" s="62"/>
      <c r="AG1568" s="62"/>
      <c r="AH1568" s="62"/>
      <c r="AI1568" s="62"/>
      <c r="AJ1568" s="62"/>
      <c r="AK1568" s="62"/>
      <c r="AL1568" s="62"/>
      <c r="AM1568" s="62"/>
      <c r="AN1568" s="62"/>
      <c r="AO1568" s="62"/>
      <c r="AP1568" s="62"/>
      <c r="AQ1568" s="62"/>
      <c r="AR1568" s="62"/>
      <c r="AS1568" s="62"/>
      <c r="AT1568" s="62"/>
      <c r="AU1568" s="62"/>
      <c r="AV1568" s="62"/>
      <c r="AW1568" s="62"/>
      <c r="AX1568" s="62"/>
      <c r="AY1568" s="62"/>
    </row>
    <row r="1569" spans="1:51" ht="12.75">
      <c r="A1569" s="309"/>
      <c r="B1569" s="234"/>
      <c r="C1569" s="223"/>
      <c r="D1569" s="191"/>
      <c r="E1569" s="131"/>
      <c r="F1569" s="185"/>
      <c r="G1569" s="84"/>
      <c r="H1569" s="84"/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69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62"/>
      <c r="AF1569" s="62"/>
      <c r="AG1569" s="62"/>
      <c r="AH1569" s="62"/>
      <c r="AI1569" s="62"/>
      <c r="AJ1569" s="62"/>
      <c r="AK1569" s="62"/>
      <c r="AL1569" s="62"/>
      <c r="AM1569" s="62"/>
      <c r="AN1569" s="62"/>
      <c r="AO1569" s="62"/>
      <c r="AP1569" s="62"/>
      <c r="AQ1569" s="62"/>
      <c r="AR1569" s="62"/>
      <c r="AS1569" s="62"/>
      <c r="AT1569" s="62"/>
      <c r="AU1569" s="62"/>
      <c r="AV1569" s="62"/>
      <c r="AW1569" s="62"/>
      <c r="AX1569" s="62"/>
      <c r="AY1569" s="62"/>
    </row>
    <row r="1570" spans="1:51" ht="12.75">
      <c r="A1570" s="309"/>
      <c r="B1570" s="234"/>
      <c r="C1570" s="223"/>
      <c r="D1570" s="191"/>
      <c r="E1570" s="131"/>
      <c r="F1570" s="185"/>
      <c r="G1570" s="84"/>
      <c r="H1570" s="84"/>
      <c r="I1570" s="85"/>
      <c r="J1570" s="85"/>
      <c r="K1570" s="85"/>
      <c r="L1570" s="85"/>
      <c r="M1570" s="85"/>
      <c r="N1570" s="85"/>
      <c r="O1570" s="85"/>
      <c r="P1570" s="85"/>
      <c r="Q1570" s="85"/>
      <c r="R1570" s="85"/>
      <c r="S1570" s="69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62"/>
      <c r="AF1570" s="62"/>
      <c r="AG1570" s="62"/>
      <c r="AH1570" s="62"/>
      <c r="AI1570" s="62"/>
      <c r="AJ1570" s="62"/>
      <c r="AK1570" s="62"/>
      <c r="AL1570" s="62"/>
      <c r="AM1570" s="62"/>
      <c r="AN1570" s="62"/>
      <c r="AO1570" s="62"/>
      <c r="AP1570" s="62"/>
      <c r="AQ1570" s="62"/>
      <c r="AR1570" s="62"/>
      <c r="AS1570" s="62"/>
      <c r="AT1570" s="62"/>
      <c r="AU1570" s="62"/>
      <c r="AV1570" s="62"/>
      <c r="AW1570" s="62"/>
      <c r="AX1570" s="62"/>
      <c r="AY1570" s="62"/>
    </row>
    <row r="1571" spans="1:51" ht="12.75">
      <c r="A1571" s="309"/>
      <c r="B1571" s="234"/>
      <c r="C1571" s="223"/>
      <c r="D1571" s="191"/>
      <c r="E1571" s="131"/>
      <c r="F1571" s="185"/>
      <c r="G1571" s="84"/>
      <c r="H1571" s="84"/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69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62"/>
      <c r="AF1571" s="62"/>
      <c r="AG1571" s="62"/>
      <c r="AH1571" s="62"/>
      <c r="AI1571" s="62"/>
      <c r="AJ1571" s="62"/>
      <c r="AK1571" s="62"/>
      <c r="AL1571" s="62"/>
      <c r="AM1571" s="62"/>
      <c r="AN1571" s="62"/>
      <c r="AO1571" s="62"/>
      <c r="AP1571" s="62"/>
      <c r="AQ1571" s="62"/>
      <c r="AR1571" s="62"/>
      <c r="AS1571" s="62"/>
      <c r="AT1571" s="62"/>
      <c r="AU1571" s="62"/>
      <c r="AV1571" s="62"/>
      <c r="AW1571" s="62"/>
      <c r="AX1571" s="62"/>
      <c r="AY1571" s="62"/>
    </row>
    <row r="1572" spans="1:51" ht="12.75">
      <c r="A1572" s="309"/>
      <c r="B1572" s="234"/>
      <c r="C1572" s="223"/>
      <c r="D1572" s="191"/>
      <c r="E1572" s="131"/>
      <c r="F1572" s="185"/>
      <c r="G1572" s="84"/>
      <c r="H1572" s="84"/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69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62"/>
      <c r="AF1572" s="62"/>
      <c r="AG1572" s="62"/>
      <c r="AH1572" s="62"/>
      <c r="AI1572" s="62"/>
      <c r="AJ1572" s="62"/>
      <c r="AK1572" s="62"/>
      <c r="AL1572" s="62"/>
      <c r="AM1572" s="62"/>
      <c r="AN1572" s="62"/>
      <c r="AO1572" s="62"/>
      <c r="AP1572" s="62"/>
      <c r="AQ1572" s="62"/>
      <c r="AR1572" s="62"/>
      <c r="AS1572" s="62"/>
      <c r="AT1572" s="62"/>
      <c r="AU1572" s="62"/>
      <c r="AV1572" s="62"/>
      <c r="AW1572" s="62"/>
      <c r="AX1572" s="62"/>
      <c r="AY1572" s="62"/>
    </row>
    <row r="1573" spans="1:51" ht="12.75">
      <c r="A1573" s="309"/>
      <c r="B1573" s="234"/>
      <c r="C1573" s="223"/>
      <c r="D1573" s="191"/>
      <c r="E1573" s="131"/>
      <c r="F1573" s="185"/>
      <c r="G1573" s="84"/>
      <c r="H1573" s="84"/>
      <c r="I1573" s="85"/>
      <c r="J1573" s="85"/>
      <c r="K1573" s="85"/>
      <c r="L1573" s="85"/>
      <c r="M1573" s="85"/>
      <c r="N1573" s="85"/>
      <c r="O1573" s="85"/>
      <c r="P1573" s="85"/>
      <c r="Q1573" s="85"/>
      <c r="R1573" s="85"/>
      <c r="S1573" s="69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62"/>
      <c r="AF1573" s="62"/>
      <c r="AG1573" s="62"/>
      <c r="AH1573" s="62"/>
      <c r="AI1573" s="62"/>
      <c r="AJ1573" s="62"/>
      <c r="AK1573" s="62"/>
      <c r="AL1573" s="62"/>
      <c r="AM1573" s="62"/>
      <c r="AN1573" s="62"/>
      <c r="AO1573" s="62"/>
      <c r="AP1573" s="62"/>
      <c r="AQ1573" s="62"/>
      <c r="AR1573" s="62"/>
      <c r="AS1573" s="62"/>
      <c r="AT1573" s="62"/>
      <c r="AU1573" s="62"/>
      <c r="AV1573" s="62"/>
      <c r="AW1573" s="62"/>
      <c r="AX1573" s="62"/>
      <c r="AY1573" s="62"/>
    </row>
    <row r="1574" spans="1:51" ht="12.75">
      <c r="A1574" s="309"/>
      <c r="B1574" s="234"/>
      <c r="C1574" s="223"/>
      <c r="D1574" s="191"/>
      <c r="E1574" s="131"/>
      <c r="F1574" s="185"/>
      <c r="G1574" s="84"/>
      <c r="H1574" s="84"/>
      <c r="I1574" s="85"/>
      <c r="J1574" s="85"/>
      <c r="K1574" s="85"/>
      <c r="L1574" s="85"/>
      <c r="M1574" s="85"/>
      <c r="N1574" s="85"/>
      <c r="O1574" s="85"/>
      <c r="P1574" s="85"/>
      <c r="Q1574" s="85"/>
      <c r="R1574" s="85"/>
      <c r="S1574" s="69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62"/>
      <c r="AF1574" s="62"/>
      <c r="AG1574" s="62"/>
      <c r="AH1574" s="62"/>
      <c r="AI1574" s="62"/>
      <c r="AJ1574" s="62"/>
      <c r="AK1574" s="62"/>
      <c r="AL1574" s="62"/>
      <c r="AM1574" s="62"/>
      <c r="AN1574" s="62"/>
      <c r="AO1574" s="62"/>
      <c r="AP1574" s="62"/>
      <c r="AQ1574" s="62"/>
      <c r="AR1574" s="62"/>
      <c r="AS1574" s="62"/>
      <c r="AT1574" s="62"/>
      <c r="AU1574" s="62"/>
      <c r="AV1574" s="62"/>
      <c r="AW1574" s="62"/>
      <c r="AX1574" s="62"/>
      <c r="AY1574" s="62"/>
    </row>
    <row r="1575" spans="1:51" ht="12.75">
      <c r="A1575" s="309"/>
      <c r="B1575" s="234"/>
      <c r="C1575" s="223"/>
      <c r="D1575" s="191"/>
      <c r="E1575" s="131"/>
      <c r="F1575" s="185"/>
      <c r="G1575" s="84"/>
      <c r="H1575" s="84"/>
      <c r="I1575" s="85"/>
      <c r="J1575" s="85"/>
      <c r="K1575" s="85"/>
      <c r="L1575" s="85"/>
      <c r="M1575" s="85"/>
      <c r="N1575" s="85"/>
      <c r="O1575" s="85"/>
      <c r="P1575" s="85"/>
      <c r="Q1575" s="85"/>
      <c r="R1575" s="85"/>
      <c r="S1575" s="69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62"/>
      <c r="AF1575" s="62"/>
      <c r="AG1575" s="62"/>
      <c r="AH1575" s="62"/>
      <c r="AI1575" s="62"/>
      <c r="AJ1575" s="62"/>
      <c r="AK1575" s="62"/>
      <c r="AL1575" s="62"/>
      <c r="AM1575" s="62"/>
      <c r="AN1575" s="62"/>
      <c r="AO1575" s="62"/>
      <c r="AP1575" s="62"/>
      <c r="AQ1575" s="62"/>
      <c r="AR1575" s="62"/>
      <c r="AS1575" s="62"/>
      <c r="AT1575" s="62"/>
      <c r="AU1575" s="62"/>
      <c r="AV1575" s="62"/>
      <c r="AW1575" s="62"/>
      <c r="AX1575" s="62"/>
      <c r="AY1575" s="62"/>
    </row>
    <row r="1576" spans="1:51" ht="12.75">
      <c r="A1576" s="309"/>
      <c r="B1576" s="234"/>
      <c r="C1576" s="223"/>
      <c r="D1576" s="191"/>
      <c r="E1576" s="131"/>
      <c r="F1576" s="185"/>
      <c r="G1576" s="84"/>
      <c r="H1576" s="84"/>
      <c r="I1576" s="85"/>
      <c r="J1576" s="85"/>
      <c r="K1576" s="85"/>
      <c r="L1576" s="85"/>
      <c r="M1576" s="85"/>
      <c r="N1576" s="85"/>
      <c r="O1576" s="85"/>
      <c r="P1576" s="85"/>
      <c r="Q1576" s="85"/>
      <c r="R1576" s="85"/>
      <c r="S1576" s="69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62"/>
      <c r="AF1576" s="62"/>
      <c r="AG1576" s="62"/>
      <c r="AH1576" s="62"/>
      <c r="AI1576" s="62"/>
      <c r="AJ1576" s="62"/>
      <c r="AK1576" s="62"/>
      <c r="AL1576" s="62"/>
      <c r="AM1576" s="62"/>
      <c r="AN1576" s="62"/>
      <c r="AO1576" s="62"/>
      <c r="AP1576" s="62"/>
      <c r="AQ1576" s="62"/>
      <c r="AR1576" s="62"/>
      <c r="AS1576" s="62"/>
      <c r="AT1576" s="62"/>
      <c r="AU1576" s="62"/>
      <c r="AV1576" s="62"/>
      <c r="AW1576" s="62"/>
      <c r="AX1576" s="62"/>
      <c r="AY1576" s="62"/>
    </row>
    <row r="1577" spans="1:51" ht="12.75">
      <c r="A1577" s="309"/>
      <c r="B1577" s="234"/>
      <c r="C1577" s="223"/>
      <c r="D1577" s="191"/>
      <c r="E1577" s="131"/>
      <c r="F1577" s="185"/>
      <c r="G1577" s="84"/>
      <c r="H1577" s="84"/>
      <c r="I1577" s="85"/>
      <c r="J1577" s="85"/>
      <c r="K1577" s="85"/>
      <c r="L1577" s="85"/>
      <c r="M1577" s="85"/>
      <c r="N1577" s="85"/>
      <c r="O1577" s="85"/>
      <c r="P1577" s="85"/>
      <c r="Q1577" s="85"/>
      <c r="R1577" s="85"/>
      <c r="S1577" s="69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62"/>
      <c r="AF1577" s="62"/>
      <c r="AG1577" s="62"/>
      <c r="AH1577" s="62"/>
      <c r="AI1577" s="62"/>
      <c r="AJ1577" s="62"/>
      <c r="AK1577" s="62"/>
      <c r="AL1577" s="62"/>
      <c r="AM1577" s="62"/>
      <c r="AN1577" s="62"/>
      <c r="AO1577" s="62"/>
      <c r="AP1577" s="62"/>
      <c r="AQ1577" s="62"/>
      <c r="AR1577" s="62"/>
      <c r="AS1577" s="62"/>
      <c r="AT1577" s="62"/>
      <c r="AU1577" s="62"/>
      <c r="AV1577" s="62"/>
      <c r="AW1577" s="62"/>
      <c r="AX1577" s="62"/>
      <c r="AY1577" s="62"/>
    </row>
    <row r="1578" spans="1:51" ht="12.75">
      <c r="A1578" s="309"/>
      <c r="B1578" s="234"/>
      <c r="C1578" s="223"/>
      <c r="D1578" s="191"/>
      <c r="E1578" s="131"/>
      <c r="F1578" s="185"/>
      <c r="G1578" s="84"/>
      <c r="H1578" s="84"/>
      <c r="I1578" s="85"/>
      <c r="J1578" s="85"/>
      <c r="K1578" s="85"/>
      <c r="L1578" s="85"/>
      <c r="M1578" s="85"/>
      <c r="N1578" s="85"/>
      <c r="O1578" s="85"/>
      <c r="P1578" s="85"/>
      <c r="Q1578" s="85"/>
      <c r="R1578" s="85"/>
      <c r="S1578" s="69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62"/>
      <c r="AF1578" s="62"/>
      <c r="AG1578" s="62"/>
      <c r="AH1578" s="62"/>
      <c r="AI1578" s="62"/>
      <c r="AJ1578" s="62"/>
      <c r="AK1578" s="62"/>
      <c r="AL1578" s="62"/>
      <c r="AM1578" s="62"/>
      <c r="AN1578" s="62"/>
      <c r="AO1578" s="62"/>
      <c r="AP1578" s="62"/>
      <c r="AQ1578" s="62"/>
      <c r="AR1578" s="62"/>
      <c r="AS1578" s="62"/>
      <c r="AT1578" s="62"/>
      <c r="AU1578" s="62"/>
      <c r="AV1578" s="62"/>
      <c r="AW1578" s="62"/>
      <c r="AX1578" s="62"/>
      <c r="AY1578" s="62"/>
    </row>
    <row r="1579" spans="1:51" ht="12.75">
      <c r="A1579" s="309"/>
      <c r="B1579" s="234"/>
      <c r="C1579" s="223"/>
      <c r="D1579" s="191"/>
      <c r="E1579" s="131"/>
      <c r="F1579" s="185"/>
      <c r="G1579" s="84"/>
      <c r="H1579" s="84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69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62"/>
      <c r="AF1579" s="62"/>
      <c r="AG1579" s="62"/>
      <c r="AH1579" s="62"/>
      <c r="AI1579" s="62"/>
      <c r="AJ1579" s="62"/>
      <c r="AK1579" s="62"/>
      <c r="AL1579" s="62"/>
      <c r="AM1579" s="62"/>
      <c r="AN1579" s="62"/>
      <c r="AO1579" s="62"/>
      <c r="AP1579" s="62"/>
      <c r="AQ1579" s="62"/>
      <c r="AR1579" s="62"/>
      <c r="AS1579" s="62"/>
      <c r="AT1579" s="62"/>
      <c r="AU1579" s="62"/>
      <c r="AV1579" s="62"/>
      <c r="AW1579" s="62"/>
      <c r="AX1579" s="62"/>
      <c r="AY1579" s="62"/>
    </row>
    <row r="1580" spans="1:51" ht="12.75">
      <c r="A1580" s="309"/>
      <c r="B1580" s="234"/>
      <c r="C1580" s="223"/>
      <c r="D1580" s="191"/>
      <c r="E1580" s="131"/>
      <c r="F1580" s="185"/>
      <c r="G1580" s="84"/>
      <c r="H1580" s="84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69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62"/>
      <c r="AF1580" s="62"/>
      <c r="AG1580" s="62"/>
      <c r="AH1580" s="62"/>
      <c r="AI1580" s="62"/>
      <c r="AJ1580" s="62"/>
      <c r="AK1580" s="62"/>
      <c r="AL1580" s="62"/>
      <c r="AM1580" s="62"/>
      <c r="AN1580" s="62"/>
      <c r="AO1580" s="62"/>
      <c r="AP1580" s="62"/>
      <c r="AQ1580" s="62"/>
      <c r="AR1580" s="62"/>
      <c r="AS1580" s="62"/>
      <c r="AT1580" s="62"/>
      <c r="AU1580" s="62"/>
      <c r="AV1580" s="62"/>
      <c r="AW1580" s="62"/>
      <c r="AX1580" s="62"/>
      <c r="AY1580" s="62"/>
    </row>
    <row r="1581" spans="1:51" ht="12.75">
      <c r="A1581" s="309"/>
      <c r="B1581" s="234"/>
      <c r="C1581" s="223"/>
      <c r="D1581" s="191"/>
      <c r="E1581" s="131"/>
      <c r="F1581" s="185"/>
      <c r="G1581" s="84"/>
      <c r="H1581" s="84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69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62"/>
      <c r="AF1581" s="62"/>
      <c r="AG1581" s="62"/>
      <c r="AH1581" s="62"/>
      <c r="AI1581" s="62"/>
      <c r="AJ1581" s="62"/>
      <c r="AK1581" s="62"/>
      <c r="AL1581" s="62"/>
      <c r="AM1581" s="62"/>
      <c r="AN1581" s="62"/>
      <c r="AO1581" s="62"/>
      <c r="AP1581" s="62"/>
      <c r="AQ1581" s="62"/>
      <c r="AR1581" s="62"/>
      <c r="AS1581" s="62"/>
      <c r="AT1581" s="62"/>
      <c r="AU1581" s="62"/>
      <c r="AV1581" s="62"/>
      <c r="AW1581" s="62"/>
      <c r="AX1581" s="62"/>
      <c r="AY1581" s="62"/>
    </row>
    <row r="1582" spans="1:51" ht="12.75">
      <c r="A1582" s="309"/>
      <c r="B1582" s="234"/>
      <c r="C1582" s="223"/>
      <c r="D1582" s="191"/>
      <c r="E1582" s="131"/>
      <c r="F1582" s="185"/>
      <c r="G1582" s="84"/>
      <c r="H1582" s="84"/>
      <c r="I1582" s="85"/>
      <c r="J1582" s="85"/>
      <c r="K1582" s="85"/>
      <c r="L1582" s="85"/>
      <c r="M1582" s="85"/>
      <c r="N1582" s="85"/>
      <c r="O1582" s="85"/>
      <c r="P1582" s="85"/>
      <c r="Q1582" s="85"/>
      <c r="R1582" s="85"/>
      <c r="S1582" s="69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62"/>
      <c r="AF1582" s="62"/>
      <c r="AG1582" s="62"/>
      <c r="AH1582" s="62"/>
      <c r="AI1582" s="62"/>
      <c r="AJ1582" s="62"/>
      <c r="AK1582" s="62"/>
      <c r="AL1582" s="62"/>
      <c r="AM1582" s="62"/>
      <c r="AN1582" s="62"/>
      <c r="AO1582" s="62"/>
      <c r="AP1582" s="62"/>
      <c r="AQ1582" s="62"/>
      <c r="AR1582" s="62"/>
      <c r="AS1582" s="62"/>
      <c r="AT1582" s="62"/>
      <c r="AU1582" s="62"/>
      <c r="AV1582" s="62"/>
      <c r="AW1582" s="62"/>
      <c r="AX1582" s="62"/>
      <c r="AY1582" s="62"/>
    </row>
    <row r="1583" spans="1:51" ht="12.75">
      <c r="A1583" s="309"/>
      <c r="B1583" s="234"/>
      <c r="C1583" s="223"/>
      <c r="D1583" s="191"/>
      <c r="E1583" s="131"/>
      <c r="F1583" s="185"/>
      <c r="G1583" s="84"/>
      <c r="H1583" s="84"/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69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62"/>
      <c r="AF1583" s="62"/>
      <c r="AG1583" s="62"/>
      <c r="AH1583" s="62"/>
      <c r="AI1583" s="62"/>
      <c r="AJ1583" s="62"/>
      <c r="AK1583" s="62"/>
      <c r="AL1583" s="62"/>
      <c r="AM1583" s="62"/>
      <c r="AN1583" s="62"/>
      <c r="AO1583" s="62"/>
      <c r="AP1583" s="62"/>
      <c r="AQ1583" s="62"/>
      <c r="AR1583" s="62"/>
      <c r="AS1583" s="62"/>
      <c r="AT1583" s="62"/>
      <c r="AU1583" s="62"/>
      <c r="AV1583" s="62"/>
      <c r="AW1583" s="62"/>
      <c r="AX1583" s="62"/>
      <c r="AY1583" s="62"/>
    </row>
    <row r="1584" spans="1:51" ht="12.75">
      <c r="A1584" s="309"/>
      <c r="B1584" s="234"/>
      <c r="C1584" s="223"/>
      <c r="D1584" s="191"/>
      <c r="E1584" s="131"/>
      <c r="F1584" s="185"/>
      <c r="G1584" s="84"/>
      <c r="H1584" s="84"/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69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62"/>
      <c r="AF1584" s="62"/>
      <c r="AG1584" s="62"/>
      <c r="AH1584" s="62"/>
      <c r="AI1584" s="62"/>
      <c r="AJ1584" s="62"/>
      <c r="AK1584" s="62"/>
      <c r="AL1584" s="62"/>
      <c r="AM1584" s="62"/>
      <c r="AN1584" s="62"/>
      <c r="AO1584" s="62"/>
      <c r="AP1584" s="62"/>
      <c r="AQ1584" s="62"/>
      <c r="AR1584" s="62"/>
      <c r="AS1584" s="62"/>
      <c r="AT1584" s="62"/>
      <c r="AU1584" s="62"/>
      <c r="AV1584" s="62"/>
      <c r="AW1584" s="62"/>
      <c r="AX1584" s="62"/>
      <c r="AY1584" s="62"/>
    </row>
    <row r="1585" spans="1:51" ht="12.75">
      <c r="A1585" s="309"/>
      <c r="B1585" s="234"/>
      <c r="C1585" s="223"/>
      <c r="D1585" s="191"/>
      <c r="E1585" s="131"/>
      <c r="F1585" s="185"/>
      <c r="G1585" s="84"/>
      <c r="H1585" s="84"/>
      <c r="I1585" s="85"/>
      <c r="J1585" s="85"/>
      <c r="K1585" s="85"/>
      <c r="L1585" s="85"/>
      <c r="M1585" s="85"/>
      <c r="N1585" s="85"/>
      <c r="O1585" s="85"/>
      <c r="P1585" s="85"/>
      <c r="Q1585" s="85"/>
      <c r="R1585" s="85"/>
      <c r="S1585" s="69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62"/>
      <c r="AF1585" s="62"/>
      <c r="AG1585" s="62"/>
      <c r="AH1585" s="62"/>
      <c r="AI1585" s="62"/>
      <c r="AJ1585" s="62"/>
      <c r="AK1585" s="62"/>
      <c r="AL1585" s="62"/>
      <c r="AM1585" s="62"/>
      <c r="AN1585" s="62"/>
      <c r="AO1585" s="62"/>
      <c r="AP1585" s="62"/>
      <c r="AQ1585" s="62"/>
      <c r="AR1585" s="62"/>
      <c r="AS1585" s="62"/>
      <c r="AT1585" s="62"/>
      <c r="AU1585" s="62"/>
      <c r="AV1585" s="62"/>
      <c r="AW1585" s="62"/>
      <c r="AX1585" s="62"/>
      <c r="AY1585" s="62"/>
    </row>
    <row r="1586" spans="1:51" ht="12.75">
      <c r="A1586" s="309"/>
      <c r="B1586" s="234"/>
      <c r="C1586" s="223"/>
      <c r="D1586" s="191"/>
      <c r="E1586" s="131"/>
      <c r="F1586" s="185"/>
      <c r="G1586" s="84"/>
      <c r="H1586" s="84"/>
      <c r="I1586" s="85"/>
      <c r="J1586" s="85"/>
      <c r="K1586" s="85"/>
      <c r="L1586" s="85"/>
      <c r="M1586" s="85"/>
      <c r="N1586" s="85"/>
      <c r="O1586" s="85"/>
      <c r="P1586" s="85"/>
      <c r="Q1586" s="85"/>
      <c r="R1586" s="85"/>
      <c r="S1586" s="69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2"/>
      <c r="AV1586" s="62"/>
      <c r="AW1586" s="62"/>
      <c r="AX1586" s="62"/>
      <c r="AY1586" s="62"/>
    </row>
    <row r="1587" spans="1:51" ht="12.75">
      <c r="A1587" s="309"/>
      <c r="B1587" s="234"/>
      <c r="C1587" s="223"/>
      <c r="D1587" s="191"/>
      <c r="E1587" s="131"/>
      <c r="F1587" s="185"/>
      <c r="G1587" s="84"/>
      <c r="H1587" s="84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69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62"/>
      <c r="AF1587" s="62"/>
      <c r="AG1587" s="62"/>
      <c r="AH1587" s="62"/>
      <c r="AI1587" s="62"/>
      <c r="AJ1587" s="62"/>
      <c r="AK1587" s="62"/>
      <c r="AL1587" s="62"/>
      <c r="AM1587" s="62"/>
      <c r="AN1587" s="62"/>
      <c r="AO1587" s="62"/>
      <c r="AP1587" s="62"/>
      <c r="AQ1587" s="62"/>
      <c r="AR1587" s="62"/>
      <c r="AS1587" s="62"/>
      <c r="AT1587" s="62"/>
      <c r="AU1587" s="62"/>
      <c r="AV1587" s="62"/>
      <c r="AW1587" s="62"/>
      <c r="AX1587" s="62"/>
      <c r="AY1587" s="62"/>
    </row>
    <row r="1588" spans="1:51" ht="12.75">
      <c r="A1588" s="309"/>
      <c r="B1588" s="234"/>
      <c r="C1588" s="223"/>
      <c r="D1588" s="191"/>
      <c r="E1588" s="131"/>
      <c r="F1588" s="185"/>
      <c r="G1588" s="84"/>
      <c r="H1588" s="84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69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62"/>
      <c r="AF1588" s="62"/>
      <c r="AG1588" s="62"/>
      <c r="AH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R1588" s="62"/>
      <c r="AS1588" s="62"/>
      <c r="AT1588" s="62"/>
      <c r="AU1588" s="62"/>
      <c r="AV1588" s="62"/>
      <c r="AW1588" s="62"/>
      <c r="AX1588" s="62"/>
      <c r="AY1588" s="62"/>
    </row>
    <row r="1589" spans="1:51" ht="12.75">
      <c r="A1589" s="309"/>
      <c r="B1589" s="234"/>
      <c r="C1589" s="223"/>
      <c r="D1589" s="191"/>
      <c r="E1589" s="131"/>
      <c r="F1589" s="185"/>
      <c r="G1589" s="84"/>
      <c r="H1589" s="84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69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</row>
    <row r="1590" spans="1:51" ht="12.75">
      <c r="A1590" s="309"/>
      <c r="B1590" s="234"/>
      <c r="C1590" s="223"/>
      <c r="D1590" s="191"/>
      <c r="E1590" s="131"/>
      <c r="F1590" s="185"/>
      <c r="G1590" s="84"/>
      <c r="H1590" s="84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69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2"/>
      <c r="AV1590" s="62"/>
      <c r="AW1590" s="62"/>
      <c r="AX1590" s="62"/>
      <c r="AY1590" s="62"/>
    </row>
    <row r="1591" spans="1:51" ht="12.75">
      <c r="A1591" s="309"/>
      <c r="B1591" s="234"/>
      <c r="C1591" s="223"/>
      <c r="D1591" s="191"/>
      <c r="E1591" s="131"/>
      <c r="F1591" s="185"/>
      <c r="G1591" s="84"/>
      <c r="H1591" s="84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69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</row>
    <row r="1592" spans="1:51" ht="12.75">
      <c r="A1592" s="309"/>
      <c r="B1592" s="234"/>
      <c r="C1592" s="223"/>
      <c r="D1592" s="191"/>
      <c r="E1592" s="131"/>
      <c r="F1592" s="185"/>
      <c r="G1592" s="84"/>
      <c r="H1592" s="84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69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2"/>
      <c r="AV1592" s="62"/>
      <c r="AW1592" s="62"/>
      <c r="AX1592" s="62"/>
      <c r="AY1592" s="62"/>
    </row>
    <row r="1593" spans="1:51" ht="12.75">
      <c r="A1593" s="309"/>
      <c r="B1593" s="234"/>
      <c r="C1593" s="223"/>
      <c r="D1593" s="191"/>
      <c r="E1593" s="131"/>
      <c r="F1593" s="185"/>
      <c r="G1593" s="84"/>
      <c r="H1593" s="84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69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  <c r="AE1593" s="62"/>
      <c r="AF1593" s="62"/>
      <c r="AG1593" s="62"/>
      <c r="AH1593" s="62"/>
      <c r="AI1593" s="62"/>
      <c r="AJ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2"/>
      <c r="AV1593" s="62"/>
      <c r="AW1593" s="62"/>
      <c r="AX1593" s="62"/>
      <c r="AY1593" s="62"/>
    </row>
    <row r="1594" spans="1:51" ht="12.75">
      <c r="A1594" s="309"/>
      <c r="B1594" s="234"/>
      <c r="C1594" s="223"/>
      <c r="D1594" s="191"/>
      <c r="E1594" s="131"/>
      <c r="F1594" s="185"/>
      <c r="G1594" s="84"/>
      <c r="H1594" s="84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69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62"/>
      <c r="AF1594" s="62"/>
      <c r="AG1594" s="62"/>
      <c r="AH1594" s="62"/>
      <c r="AI1594" s="62"/>
      <c r="AJ1594" s="62"/>
      <c r="AK1594" s="62"/>
      <c r="AL1594" s="62"/>
      <c r="AM1594" s="62"/>
      <c r="AN1594" s="62"/>
      <c r="AO1594" s="62"/>
      <c r="AP1594" s="62"/>
      <c r="AQ1594" s="62"/>
      <c r="AR1594" s="62"/>
      <c r="AS1594" s="62"/>
      <c r="AT1594" s="62"/>
      <c r="AU1594" s="62"/>
      <c r="AV1594" s="62"/>
      <c r="AW1594" s="62"/>
      <c r="AX1594" s="62"/>
      <c r="AY1594" s="62"/>
    </row>
    <row r="1595" spans="1:51" ht="12.75">
      <c r="A1595" s="309"/>
      <c r="B1595" s="234"/>
      <c r="C1595" s="223"/>
      <c r="D1595" s="191"/>
      <c r="E1595" s="131"/>
      <c r="F1595" s="185"/>
      <c r="G1595" s="84"/>
      <c r="H1595" s="84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69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62"/>
      <c r="AF1595" s="62"/>
      <c r="AG1595" s="62"/>
      <c r="AH1595" s="62"/>
      <c r="AI1595" s="62"/>
      <c r="AJ1595" s="62"/>
      <c r="AK1595" s="62"/>
      <c r="AL1595" s="62"/>
      <c r="AM1595" s="62"/>
      <c r="AN1595" s="62"/>
      <c r="AO1595" s="62"/>
      <c r="AP1595" s="62"/>
      <c r="AQ1595" s="62"/>
      <c r="AR1595" s="62"/>
      <c r="AS1595" s="62"/>
      <c r="AT1595" s="62"/>
      <c r="AU1595" s="62"/>
      <c r="AV1595" s="62"/>
      <c r="AW1595" s="62"/>
      <c r="AX1595" s="62"/>
      <c r="AY1595" s="62"/>
    </row>
    <row r="1596" spans="1:51" ht="12.75">
      <c r="A1596" s="309"/>
      <c r="B1596" s="234"/>
      <c r="C1596" s="223"/>
      <c r="D1596" s="191"/>
      <c r="E1596" s="131"/>
      <c r="F1596" s="185"/>
      <c r="G1596" s="84"/>
      <c r="H1596" s="84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69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S1596" s="62"/>
      <c r="AT1596" s="62"/>
      <c r="AU1596" s="62"/>
      <c r="AV1596" s="62"/>
      <c r="AW1596" s="62"/>
      <c r="AX1596" s="62"/>
      <c r="AY1596" s="62"/>
    </row>
    <row r="1597" spans="1:51" ht="12.75">
      <c r="A1597" s="309"/>
      <c r="B1597" s="234"/>
      <c r="C1597" s="223"/>
      <c r="D1597" s="191"/>
      <c r="E1597" s="131"/>
      <c r="F1597" s="185"/>
      <c r="G1597" s="84"/>
      <c r="H1597" s="84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S1597" s="69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62"/>
      <c r="AF1597" s="62"/>
      <c r="AG1597" s="62"/>
      <c r="AH1597" s="62"/>
      <c r="AI1597" s="62"/>
      <c r="AJ1597" s="62"/>
      <c r="AK1597" s="62"/>
      <c r="AL1597" s="62"/>
      <c r="AM1597" s="62"/>
      <c r="AN1597" s="62"/>
      <c r="AO1597" s="62"/>
      <c r="AP1597" s="62"/>
      <c r="AQ1597" s="62"/>
      <c r="AR1597" s="62"/>
      <c r="AS1597" s="62"/>
      <c r="AT1597" s="62"/>
      <c r="AU1597" s="62"/>
      <c r="AV1597" s="62"/>
      <c r="AW1597" s="62"/>
      <c r="AX1597" s="62"/>
      <c r="AY1597" s="62"/>
    </row>
    <row r="1598" spans="1:51" ht="12.75">
      <c r="A1598" s="309"/>
      <c r="B1598" s="234"/>
      <c r="C1598" s="223"/>
      <c r="D1598" s="191"/>
      <c r="E1598" s="131"/>
      <c r="F1598" s="185"/>
      <c r="G1598" s="84"/>
      <c r="H1598" s="84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69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62"/>
      <c r="AF1598" s="62"/>
      <c r="AG1598" s="62"/>
      <c r="AH1598" s="62"/>
      <c r="AI1598" s="62"/>
      <c r="AJ1598" s="62"/>
      <c r="AK1598" s="62"/>
      <c r="AL1598" s="62"/>
      <c r="AM1598" s="62"/>
      <c r="AN1598" s="62"/>
      <c r="AO1598" s="62"/>
      <c r="AP1598" s="62"/>
      <c r="AQ1598" s="62"/>
      <c r="AR1598" s="62"/>
      <c r="AS1598" s="62"/>
      <c r="AT1598" s="62"/>
      <c r="AU1598" s="62"/>
      <c r="AV1598" s="62"/>
      <c r="AW1598" s="62"/>
      <c r="AX1598" s="62"/>
      <c r="AY1598" s="62"/>
    </row>
    <row r="1599" spans="1:51" ht="12.75">
      <c r="A1599" s="309"/>
      <c r="B1599" s="234"/>
      <c r="C1599" s="223"/>
      <c r="D1599" s="191"/>
      <c r="E1599" s="131"/>
      <c r="F1599" s="185"/>
      <c r="G1599" s="84"/>
      <c r="H1599" s="84"/>
      <c r="I1599" s="85"/>
      <c r="J1599" s="85"/>
      <c r="K1599" s="85"/>
      <c r="L1599" s="85"/>
      <c r="M1599" s="85"/>
      <c r="N1599" s="85"/>
      <c r="O1599" s="85"/>
      <c r="P1599" s="85"/>
      <c r="Q1599" s="85"/>
      <c r="R1599" s="85"/>
      <c r="S1599" s="69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62"/>
      <c r="AF1599" s="62"/>
      <c r="AG1599" s="62"/>
      <c r="AH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2"/>
      <c r="AV1599" s="62"/>
      <c r="AW1599" s="62"/>
      <c r="AX1599" s="62"/>
      <c r="AY1599" s="62"/>
    </row>
    <row r="1600" spans="1:51" ht="12.75">
      <c r="A1600" s="309"/>
      <c r="B1600" s="234"/>
      <c r="C1600" s="223"/>
      <c r="D1600" s="191"/>
      <c r="E1600" s="131"/>
      <c r="F1600" s="185"/>
      <c r="G1600" s="84"/>
      <c r="H1600" s="84"/>
      <c r="I1600" s="85"/>
      <c r="J1600" s="85"/>
      <c r="K1600" s="85"/>
      <c r="L1600" s="85"/>
      <c r="M1600" s="85"/>
      <c r="N1600" s="85"/>
      <c r="O1600" s="85"/>
      <c r="P1600" s="85"/>
      <c r="Q1600" s="85"/>
      <c r="R1600" s="85"/>
      <c r="S1600" s="69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62"/>
      <c r="AF1600" s="62"/>
      <c r="AG1600" s="62"/>
      <c r="AH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R1600" s="62"/>
      <c r="AS1600" s="62"/>
      <c r="AT1600" s="62"/>
      <c r="AU1600" s="62"/>
      <c r="AV1600" s="62"/>
      <c r="AW1600" s="62"/>
      <c r="AX1600" s="62"/>
      <c r="AY1600" s="62"/>
    </row>
    <row r="1601" spans="1:51" ht="12.75">
      <c r="A1601" s="309"/>
      <c r="B1601" s="234"/>
      <c r="C1601" s="223"/>
      <c r="D1601" s="191"/>
      <c r="E1601" s="131"/>
      <c r="F1601" s="185"/>
      <c r="G1601" s="84"/>
      <c r="H1601" s="84"/>
      <c r="I1601" s="85"/>
      <c r="J1601" s="85"/>
      <c r="K1601" s="85"/>
      <c r="L1601" s="85"/>
      <c r="M1601" s="85"/>
      <c r="N1601" s="85"/>
      <c r="O1601" s="85"/>
      <c r="P1601" s="85"/>
      <c r="Q1601" s="85"/>
      <c r="R1601" s="85"/>
      <c r="S1601" s="69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62"/>
      <c r="AF1601" s="62"/>
      <c r="AG1601" s="62"/>
      <c r="AH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R1601" s="62"/>
      <c r="AS1601" s="62"/>
      <c r="AT1601" s="62"/>
      <c r="AU1601" s="62"/>
      <c r="AV1601" s="62"/>
      <c r="AW1601" s="62"/>
      <c r="AX1601" s="62"/>
      <c r="AY1601" s="62"/>
    </row>
    <row r="1602" spans="1:51" ht="12.75">
      <c r="A1602" s="309"/>
      <c r="B1602" s="234"/>
      <c r="C1602" s="223"/>
      <c r="D1602" s="191"/>
      <c r="E1602" s="131"/>
      <c r="F1602" s="185"/>
      <c r="G1602" s="84"/>
      <c r="H1602" s="84"/>
      <c r="I1602" s="85"/>
      <c r="J1602" s="85"/>
      <c r="K1602" s="85"/>
      <c r="L1602" s="85"/>
      <c r="M1602" s="85"/>
      <c r="N1602" s="85"/>
      <c r="O1602" s="85"/>
      <c r="P1602" s="85"/>
      <c r="Q1602" s="85"/>
      <c r="R1602" s="85"/>
      <c r="S1602" s="69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62"/>
      <c r="AF1602" s="62"/>
      <c r="AG1602" s="62"/>
      <c r="AH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R1602" s="62"/>
      <c r="AS1602" s="62"/>
      <c r="AT1602" s="62"/>
      <c r="AU1602" s="62"/>
      <c r="AV1602" s="62"/>
      <c r="AW1602" s="62"/>
      <c r="AX1602" s="62"/>
      <c r="AY1602" s="62"/>
    </row>
    <row r="1603" spans="1:51" ht="12.75">
      <c r="A1603" s="309"/>
      <c r="B1603" s="234"/>
      <c r="C1603" s="223"/>
      <c r="D1603" s="191"/>
      <c r="E1603" s="131"/>
      <c r="F1603" s="185"/>
      <c r="G1603" s="84"/>
      <c r="H1603" s="84"/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69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62"/>
      <c r="AF1603" s="62"/>
      <c r="AG1603" s="62"/>
      <c r="AH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R1603" s="62"/>
      <c r="AS1603" s="62"/>
      <c r="AT1603" s="62"/>
      <c r="AU1603" s="62"/>
      <c r="AV1603" s="62"/>
      <c r="AW1603" s="62"/>
      <c r="AX1603" s="62"/>
      <c r="AY1603" s="62"/>
    </row>
    <row r="1604" spans="1:51" ht="12.75">
      <c r="A1604" s="309"/>
      <c r="B1604" s="234"/>
      <c r="C1604" s="223"/>
      <c r="D1604" s="191"/>
      <c r="E1604" s="131"/>
      <c r="F1604" s="185"/>
      <c r="G1604" s="84"/>
      <c r="H1604" s="84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69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  <c r="AU1604" s="62"/>
      <c r="AV1604" s="62"/>
      <c r="AW1604" s="62"/>
      <c r="AX1604" s="62"/>
      <c r="AY1604" s="62"/>
    </row>
    <row r="1605" spans="1:51" ht="12.75">
      <c r="A1605" s="309"/>
      <c r="B1605" s="234"/>
      <c r="C1605" s="223"/>
      <c r="D1605" s="191"/>
      <c r="E1605" s="131"/>
      <c r="F1605" s="185"/>
      <c r="G1605" s="84"/>
      <c r="H1605" s="84"/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69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62"/>
      <c r="AF1605" s="62"/>
      <c r="AG1605" s="62"/>
      <c r="AH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R1605" s="62"/>
      <c r="AS1605" s="62"/>
      <c r="AT1605" s="62"/>
      <c r="AU1605" s="62"/>
      <c r="AV1605" s="62"/>
      <c r="AW1605" s="62"/>
      <c r="AX1605" s="62"/>
      <c r="AY1605" s="62"/>
    </row>
    <row r="1606" spans="1:51" ht="12.75">
      <c r="A1606" s="309"/>
      <c r="B1606" s="234"/>
      <c r="C1606" s="223"/>
      <c r="D1606" s="191"/>
      <c r="E1606" s="131"/>
      <c r="F1606" s="185"/>
      <c r="G1606" s="84"/>
      <c r="H1606" s="84"/>
      <c r="I1606" s="85"/>
      <c r="J1606" s="85"/>
      <c r="K1606" s="85"/>
      <c r="L1606" s="85"/>
      <c r="M1606" s="85"/>
      <c r="N1606" s="85"/>
      <c r="O1606" s="85"/>
      <c r="P1606" s="85"/>
      <c r="Q1606" s="85"/>
      <c r="R1606" s="85"/>
      <c r="S1606" s="69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62"/>
      <c r="AF1606" s="62"/>
      <c r="AG1606" s="62"/>
      <c r="AH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R1606" s="62"/>
      <c r="AS1606" s="62"/>
      <c r="AT1606" s="62"/>
      <c r="AU1606" s="62"/>
      <c r="AV1606" s="62"/>
      <c r="AW1606" s="62"/>
      <c r="AX1606" s="62"/>
      <c r="AY1606" s="62"/>
    </row>
    <row r="1607" spans="1:51" ht="12.75">
      <c r="A1607" s="309"/>
      <c r="B1607" s="234"/>
      <c r="C1607" s="223"/>
      <c r="D1607" s="191"/>
      <c r="E1607" s="131"/>
      <c r="F1607" s="185"/>
      <c r="G1607" s="84"/>
      <c r="H1607" s="84"/>
      <c r="I1607" s="85"/>
      <c r="J1607" s="85"/>
      <c r="K1607" s="85"/>
      <c r="L1607" s="85"/>
      <c r="M1607" s="85"/>
      <c r="N1607" s="85"/>
      <c r="O1607" s="85"/>
      <c r="P1607" s="85"/>
      <c r="Q1607" s="85"/>
      <c r="R1607" s="85"/>
      <c r="S1607" s="69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  <c r="AE1607" s="62"/>
      <c r="AF1607" s="62"/>
      <c r="AG1607" s="62"/>
      <c r="AH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R1607" s="62"/>
      <c r="AS1607" s="62"/>
      <c r="AT1607" s="62"/>
      <c r="AU1607" s="62"/>
      <c r="AV1607" s="62"/>
      <c r="AW1607" s="62"/>
      <c r="AX1607" s="62"/>
      <c r="AY1607" s="62"/>
    </row>
    <row r="1608" spans="1:51" ht="12.75">
      <c r="A1608" s="309"/>
      <c r="B1608" s="234"/>
      <c r="C1608" s="223"/>
      <c r="D1608" s="191"/>
      <c r="E1608" s="131"/>
      <c r="F1608" s="185"/>
      <c r="G1608" s="84"/>
      <c r="H1608" s="84"/>
      <c r="I1608" s="85"/>
      <c r="J1608" s="85"/>
      <c r="K1608" s="85"/>
      <c r="L1608" s="85"/>
      <c r="M1608" s="85"/>
      <c r="N1608" s="85"/>
      <c r="O1608" s="85"/>
      <c r="P1608" s="85"/>
      <c r="Q1608" s="85"/>
      <c r="R1608" s="85"/>
      <c r="S1608" s="69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62"/>
      <c r="AF1608" s="62"/>
      <c r="AG1608" s="62"/>
      <c r="AH1608" s="62"/>
      <c r="AI1608" s="62"/>
      <c r="AJ1608" s="62"/>
      <c r="AK1608" s="62"/>
      <c r="AL1608" s="62"/>
      <c r="AM1608" s="62"/>
      <c r="AN1608" s="62"/>
      <c r="AO1608" s="62"/>
      <c r="AP1608" s="62"/>
      <c r="AQ1608" s="62"/>
      <c r="AR1608" s="62"/>
      <c r="AS1608" s="62"/>
      <c r="AT1608" s="62"/>
      <c r="AU1608" s="62"/>
      <c r="AV1608" s="62"/>
      <c r="AW1608" s="62"/>
      <c r="AX1608" s="62"/>
      <c r="AY1608" s="62"/>
    </row>
    <row r="1609" spans="1:51" ht="12.75">
      <c r="A1609" s="309"/>
      <c r="B1609" s="234"/>
      <c r="C1609" s="223"/>
      <c r="D1609" s="191"/>
      <c r="E1609" s="131"/>
      <c r="F1609" s="185"/>
      <c r="G1609" s="84"/>
      <c r="H1609" s="84"/>
      <c r="I1609" s="85"/>
      <c r="J1609" s="85"/>
      <c r="K1609" s="85"/>
      <c r="L1609" s="85"/>
      <c r="M1609" s="85"/>
      <c r="N1609" s="85"/>
      <c r="O1609" s="85"/>
      <c r="P1609" s="85"/>
      <c r="Q1609" s="85"/>
      <c r="R1609" s="85"/>
      <c r="S1609" s="69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  <c r="AE1609" s="62"/>
      <c r="AF1609" s="62"/>
      <c r="AG1609" s="62"/>
      <c r="AH1609" s="62"/>
      <c r="AI1609" s="62"/>
      <c r="AJ1609" s="62"/>
      <c r="AK1609" s="62"/>
      <c r="AL1609" s="62"/>
      <c r="AM1609" s="62"/>
      <c r="AN1609" s="62"/>
      <c r="AO1609" s="62"/>
      <c r="AP1609" s="62"/>
      <c r="AQ1609" s="62"/>
      <c r="AR1609" s="62"/>
      <c r="AS1609" s="62"/>
      <c r="AT1609" s="62"/>
      <c r="AU1609" s="62"/>
      <c r="AV1609" s="62"/>
      <c r="AW1609" s="62"/>
      <c r="AX1609" s="62"/>
      <c r="AY1609" s="62"/>
    </row>
    <row r="1610" spans="1:51" ht="12.75">
      <c r="A1610" s="309"/>
      <c r="B1610" s="234"/>
      <c r="C1610" s="223"/>
      <c r="D1610" s="191"/>
      <c r="E1610" s="131"/>
      <c r="F1610" s="185"/>
      <c r="G1610" s="84"/>
      <c r="H1610" s="84"/>
      <c r="I1610" s="85"/>
      <c r="J1610" s="85"/>
      <c r="K1610" s="85"/>
      <c r="L1610" s="85"/>
      <c r="M1610" s="85"/>
      <c r="N1610" s="85"/>
      <c r="O1610" s="85"/>
      <c r="P1610" s="85"/>
      <c r="Q1610" s="85"/>
      <c r="R1610" s="85"/>
      <c r="S1610" s="69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62"/>
      <c r="AF1610" s="62"/>
      <c r="AG1610" s="62"/>
      <c r="AH1610" s="62"/>
      <c r="AI1610" s="62"/>
      <c r="AJ1610" s="62"/>
      <c r="AK1610" s="62"/>
      <c r="AL1610" s="62"/>
      <c r="AM1610" s="62"/>
      <c r="AN1610" s="62"/>
      <c r="AO1610" s="62"/>
      <c r="AP1610" s="62"/>
      <c r="AQ1610" s="62"/>
      <c r="AR1610" s="62"/>
      <c r="AS1610" s="62"/>
      <c r="AT1610" s="62"/>
      <c r="AU1610" s="62"/>
      <c r="AV1610" s="62"/>
      <c r="AW1610" s="62"/>
      <c r="AX1610" s="62"/>
      <c r="AY1610" s="62"/>
    </row>
    <row r="1611" spans="1:51" ht="12.75">
      <c r="A1611" s="309"/>
      <c r="B1611" s="234"/>
      <c r="C1611" s="223"/>
      <c r="D1611" s="191"/>
      <c r="E1611" s="131"/>
      <c r="F1611" s="185"/>
      <c r="G1611" s="84"/>
      <c r="H1611" s="84"/>
      <c r="I1611" s="85"/>
      <c r="J1611" s="85"/>
      <c r="K1611" s="85"/>
      <c r="L1611" s="85"/>
      <c r="M1611" s="85"/>
      <c r="N1611" s="85"/>
      <c r="O1611" s="85"/>
      <c r="P1611" s="85"/>
      <c r="Q1611" s="85"/>
      <c r="R1611" s="85"/>
      <c r="S1611" s="69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  <c r="AE1611" s="62"/>
      <c r="AF1611" s="62"/>
      <c r="AG1611" s="62"/>
      <c r="AH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R1611" s="62"/>
      <c r="AS1611" s="62"/>
      <c r="AT1611" s="62"/>
      <c r="AU1611" s="62"/>
      <c r="AV1611" s="62"/>
      <c r="AW1611" s="62"/>
      <c r="AX1611" s="62"/>
      <c r="AY1611" s="62"/>
    </row>
    <row r="1612" spans="1:51" ht="12.75">
      <c r="A1612" s="309"/>
      <c r="B1612" s="234"/>
      <c r="C1612" s="223"/>
      <c r="D1612" s="191"/>
      <c r="E1612" s="131"/>
      <c r="F1612" s="185"/>
      <c r="G1612" s="84"/>
      <c r="H1612" s="84"/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69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62"/>
      <c r="AF1612" s="62"/>
      <c r="AG1612" s="62"/>
      <c r="AH1612" s="62"/>
      <c r="AI1612" s="62"/>
      <c r="AJ1612" s="62"/>
      <c r="AK1612" s="62"/>
      <c r="AL1612" s="62"/>
      <c r="AM1612" s="62"/>
      <c r="AN1612" s="62"/>
      <c r="AO1612" s="62"/>
      <c r="AP1612" s="62"/>
      <c r="AQ1612" s="62"/>
      <c r="AR1612" s="62"/>
      <c r="AS1612" s="62"/>
      <c r="AT1612" s="62"/>
      <c r="AU1612" s="62"/>
      <c r="AV1612" s="62"/>
      <c r="AW1612" s="62"/>
      <c r="AX1612" s="62"/>
      <c r="AY1612" s="62"/>
    </row>
    <row r="1613" spans="1:51" ht="12.75">
      <c r="A1613" s="309"/>
      <c r="B1613" s="234"/>
      <c r="C1613" s="223"/>
      <c r="D1613" s="191"/>
      <c r="E1613" s="131"/>
      <c r="F1613" s="185"/>
      <c r="G1613" s="84"/>
      <c r="H1613" s="84"/>
      <c r="I1613" s="85"/>
      <c r="J1613" s="85"/>
      <c r="K1613" s="85"/>
      <c r="L1613" s="85"/>
      <c r="M1613" s="85"/>
      <c r="N1613" s="85"/>
      <c r="O1613" s="85"/>
      <c r="P1613" s="85"/>
      <c r="Q1613" s="85"/>
      <c r="R1613" s="85"/>
      <c r="S1613" s="69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62"/>
      <c r="AF1613" s="62"/>
      <c r="AG1613" s="62"/>
      <c r="AH1613" s="62"/>
      <c r="AI1613" s="62"/>
      <c r="AJ1613" s="62"/>
      <c r="AK1613" s="62"/>
      <c r="AL1613" s="62"/>
      <c r="AM1613" s="62"/>
      <c r="AN1613" s="62"/>
      <c r="AO1613" s="62"/>
      <c r="AP1613" s="62"/>
      <c r="AQ1613" s="62"/>
      <c r="AR1613" s="62"/>
      <c r="AS1613" s="62"/>
      <c r="AT1613" s="62"/>
      <c r="AU1613" s="62"/>
      <c r="AV1613" s="62"/>
      <c r="AW1613" s="62"/>
      <c r="AX1613" s="62"/>
      <c r="AY1613" s="62"/>
    </row>
    <row r="1614" spans="1:51" ht="12.75">
      <c r="A1614" s="309"/>
      <c r="B1614" s="234"/>
      <c r="C1614" s="223"/>
      <c r="D1614" s="191"/>
      <c r="E1614" s="131"/>
      <c r="F1614" s="185"/>
      <c r="G1614" s="84"/>
      <c r="H1614" s="84"/>
      <c r="I1614" s="85"/>
      <c r="J1614" s="85"/>
      <c r="K1614" s="85"/>
      <c r="L1614" s="85"/>
      <c r="M1614" s="85"/>
      <c r="N1614" s="85"/>
      <c r="O1614" s="85"/>
      <c r="P1614" s="85"/>
      <c r="Q1614" s="85"/>
      <c r="R1614" s="85"/>
      <c r="S1614" s="69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  <c r="AE1614" s="62"/>
      <c r="AF1614" s="62"/>
      <c r="AG1614" s="62"/>
      <c r="AH1614" s="62"/>
      <c r="AI1614" s="62"/>
      <c r="AJ1614" s="62"/>
      <c r="AK1614" s="62"/>
      <c r="AL1614" s="62"/>
      <c r="AM1614" s="62"/>
      <c r="AN1614" s="62"/>
      <c r="AO1614" s="62"/>
      <c r="AP1614" s="62"/>
      <c r="AQ1614" s="62"/>
      <c r="AR1614" s="62"/>
      <c r="AS1614" s="62"/>
      <c r="AT1614" s="62"/>
      <c r="AU1614" s="62"/>
      <c r="AV1614" s="62"/>
      <c r="AW1614" s="62"/>
      <c r="AX1614" s="62"/>
      <c r="AY1614" s="62"/>
    </row>
    <row r="1615" spans="1:51" ht="12.75">
      <c r="A1615" s="309"/>
      <c r="B1615" s="234"/>
      <c r="C1615" s="223"/>
      <c r="D1615" s="191"/>
      <c r="E1615" s="131"/>
      <c r="F1615" s="185"/>
      <c r="G1615" s="84"/>
      <c r="H1615" s="84"/>
      <c r="I1615" s="85"/>
      <c r="J1615" s="85"/>
      <c r="K1615" s="85"/>
      <c r="L1615" s="85"/>
      <c r="M1615" s="85"/>
      <c r="N1615" s="85"/>
      <c r="O1615" s="85"/>
      <c r="P1615" s="85"/>
      <c r="Q1615" s="85"/>
      <c r="R1615" s="85"/>
      <c r="S1615" s="69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  <c r="AE1615" s="62"/>
      <c r="AF1615" s="62"/>
      <c r="AG1615" s="62"/>
      <c r="AH1615" s="62"/>
      <c r="AI1615" s="62"/>
      <c r="AJ1615" s="62"/>
      <c r="AK1615" s="62"/>
      <c r="AL1615" s="62"/>
      <c r="AM1615" s="62"/>
      <c r="AN1615" s="62"/>
      <c r="AO1615" s="62"/>
      <c r="AP1615" s="62"/>
      <c r="AQ1615" s="62"/>
      <c r="AR1615" s="62"/>
      <c r="AS1615" s="62"/>
      <c r="AT1615" s="62"/>
      <c r="AU1615" s="62"/>
      <c r="AV1615" s="62"/>
      <c r="AW1615" s="62"/>
      <c r="AX1615" s="62"/>
      <c r="AY1615" s="62"/>
    </row>
    <row r="1616" spans="1:51" ht="12.75">
      <c r="A1616" s="309"/>
      <c r="B1616" s="234"/>
      <c r="C1616" s="223"/>
      <c r="D1616" s="191"/>
      <c r="E1616" s="131"/>
      <c r="F1616" s="185"/>
      <c r="G1616" s="84"/>
      <c r="H1616" s="84"/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69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  <c r="AE1616" s="62"/>
      <c r="AF1616" s="62"/>
      <c r="AG1616" s="62"/>
      <c r="AH1616" s="62"/>
      <c r="AI1616" s="62"/>
      <c r="AJ1616" s="62"/>
      <c r="AK1616" s="62"/>
      <c r="AL1616" s="62"/>
      <c r="AM1616" s="62"/>
      <c r="AN1616" s="62"/>
      <c r="AO1616" s="62"/>
      <c r="AP1616" s="62"/>
      <c r="AQ1616" s="62"/>
      <c r="AR1616" s="62"/>
      <c r="AS1616" s="62"/>
      <c r="AT1616" s="62"/>
      <c r="AU1616" s="62"/>
      <c r="AV1616" s="62"/>
      <c r="AW1616" s="62"/>
      <c r="AX1616" s="62"/>
      <c r="AY1616" s="62"/>
    </row>
    <row r="1617" spans="1:51" ht="12.75">
      <c r="A1617" s="309"/>
      <c r="B1617" s="234"/>
      <c r="C1617" s="223"/>
      <c r="D1617" s="191"/>
      <c r="E1617" s="131"/>
      <c r="F1617" s="185"/>
      <c r="G1617" s="84"/>
      <c r="H1617" s="84"/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69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  <c r="AE1617" s="62"/>
      <c r="AF1617" s="62"/>
      <c r="AG1617" s="62"/>
      <c r="AH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R1617" s="62"/>
      <c r="AS1617" s="62"/>
      <c r="AT1617" s="62"/>
      <c r="AU1617" s="62"/>
      <c r="AV1617" s="62"/>
      <c r="AW1617" s="62"/>
      <c r="AX1617" s="62"/>
      <c r="AY1617" s="62"/>
    </row>
    <row r="1618" spans="1:51" ht="12.75">
      <c r="A1618" s="309"/>
      <c r="B1618" s="234"/>
      <c r="C1618" s="223"/>
      <c r="D1618" s="191"/>
      <c r="E1618" s="131"/>
      <c r="F1618" s="185"/>
      <c r="G1618" s="84"/>
      <c r="H1618" s="84"/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69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2"/>
      <c r="AV1618" s="62"/>
      <c r="AW1618" s="62"/>
      <c r="AX1618" s="62"/>
      <c r="AY1618" s="62"/>
    </row>
    <row r="1619" spans="1:51" ht="12.75">
      <c r="A1619" s="309"/>
      <c r="B1619" s="234"/>
      <c r="C1619" s="223"/>
      <c r="D1619" s="191"/>
      <c r="E1619" s="131"/>
      <c r="F1619" s="185"/>
      <c r="G1619" s="84"/>
      <c r="H1619" s="84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69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2"/>
      <c r="AV1619" s="62"/>
      <c r="AW1619" s="62"/>
      <c r="AX1619" s="62"/>
      <c r="AY1619" s="62"/>
    </row>
    <row r="1620" spans="1:51" ht="12.75">
      <c r="A1620" s="309"/>
      <c r="B1620" s="234"/>
      <c r="C1620" s="223"/>
      <c r="D1620" s="191"/>
      <c r="E1620" s="131"/>
      <c r="F1620" s="185"/>
      <c r="G1620" s="84"/>
      <c r="H1620" s="84"/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69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2"/>
      <c r="AV1620" s="62"/>
      <c r="AW1620" s="62"/>
      <c r="AX1620" s="62"/>
      <c r="AY1620" s="62"/>
    </row>
    <row r="1621" spans="1:51" ht="12.75">
      <c r="A1621" s="309"/>
      <c r="B1621" s="234"/>
      <c r="C1621" s="223"/>
      <c r="D1621" s="191"/>
      <c r="E1621" s="131"/>
      <c r="F1621" s="185"/>
      <c r="G1621" s="84"/>
      <c r="H1621" s="84"/>
      <c r="I1621" s="85"/>
      <c r="J1621" s="85"/>
      <c r="K1621" s="85"/>
      <c r="L1621" s="85"/>
      <c r="M1621" s="85"/>
      <c r="N1621" s="85"/>
      <c r="O1621" s="85"/>
      <c r="P1621" s="85"/>
      <c r="Q1621" s="85"/>
      <c r="R1621" s="85"/>
      <c r="S1621" s="69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2"/>
      <c r="AV1621" s="62"/>
      <c r="AW1621" s="62"/>
      <c r="AX1621" s="62"/>
      <c r="AY1621" s="62"/>
    </row>
    <row r="1622" spans="1:51" ht="12.75">
      <c r="A1622" s="309"/>
      <c r="B1622" s="234"/>
      <c r="C1622" s="223"/>
      <c r="D1622" s="191"/>
      <c r="E1622" s="131"/>
      <c r="F1622" s="185"/>
      <c r="G1622" s="84"/>
      <c r="H1622" s="84"/>
      <c r="I1622" s="85"/>
      <c r="J1622" s="85"/>
      <c r="K1622" s="85"/>
      <c r="L1622" s="85"/>
      <c r="M1622" s="85"/>
      <c r="N1622" s="85"/>
      <c r="O1622" s="85"/>
      <c r="P1622" s="85"/>
      <c r="Q1622" s="85"/>
      <c r="R1622" s="85"/>
      <c r="S1622" s="69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2"/>
      <c r="AV1622" s="62"/>
      <c r="AW1622" s="62"/>
      <c r="AX1622" s="62"/>
      <c r="AY1622" s="62"/>
    </row>
    <row r="1623" spans="1:51" ht="12.75">
      <c r="A1623" s="309"/>
      <c r="B1623" s="234"/>
      <c r="C1623" s="223"/>
      <c r="D1623" s="191"/>
      <c r="E1623" s="131"/>
      <c r="F1623" s="185"/>
      <c r="G1623" s="84"/>
      <c r="H1623" s="84"/>
      <c r="I1623" s="85"/>
      <c r="J1623" s="85"/>
      <c r="K1623" s="85"/>
      <c r="L1623" s="85"/>
      <c r="M1623" s="85"/>
      <c r="N1623" s="85"/>
      <c r="O1623" s="85"/>
      <c r="P1623" s="85"/>
      <c r="Q1623" s="85"/>
      <c r="R1623" s="85"/>
      <c r="S1623" s="69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2"/>
      <c r="AV1623" s="62"/>
      <c r="AW1623" s="62"/>
      <c r="AX1623" s="62"/>
      <c r="AY1623" s="62"/>
    </row>
    <row r="1624" spans="1:51" ht="12.75">
      <c r="A1624" s="309"/>
      <c r="B1624" s="234"/>
      <c r="C1624" s="223"/>
      <c r="D1624" s="191"/>
      <c r="E1624" s="131"/>
      <c r="F1624" s="185"/>
      <c r="G1624" s="84"/>
      <c r="H1624" s="84"/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69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62"/>
      <c r="AF1624" s="62"/>
      <c r="AG1624" s="62"/>
      <c r="AH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R1624" s="62"/>
      <c r="AS1624" s="62"/>
      <c r="AT1624" s="62"/>
      <c r="AU1624" s="62"/>
      <c r="AV1624" s="62"/>
      <c r="AW1624" s="62"/>
      <c r="AX1624" s="62"/>
      <c r="AY1624" s="62"/>
    </row>
    <row r="1625" spans="1:51" ht="12.75">
      <c r="A1625" s="309"/>
      <c r="B1625" s="234"/>
      <c r="C1625" s="223"/>
      <c r="D1625" s="191"/>
      <c r="E1625" s="131"/>
      <c r="F1625" s="185"/>
      <c r="G1625" s="84"/>
      <c r="H1625" s="84"/>
      <c r="I1625" s="85"/>
      <c r="J1625" s="85"/>
      <c r="K1625" s="85"/>
      <c r="L1625" s="85"/>
      <c r="M1625" s="85"/>
      <c r="N1625" s="85"/>
      <c r="O1625" s="85"/>
      <c r="P1625" s="85"/>
      <c r="Q1625" s="85"/>
      <c r="R1625" s="85"/>
      <c r="S1625" s="69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62"/>
      <c r="AF1625" s="62"/>
      <c r="AG1625" s="62"/>
      <c r="AH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R1625" s="62"/>
      <c r="AS1625" s="62"/>
      <c r="AT1625" s="62"/>
      <c r="AU1625" s="62"/>
      <c r="AV1625" s="62"/>
      <c r="AW1625" s="62"/>
      <c r="AX1625" s="62"/>
      <c r="AY1625" s="62"/>
    </row>
    <row r="1626" spans="1:51" ht="12.75">
      <c r="A1626" s="309"/>
      <c r="B1626" s="234"/>
      <c r="C1626" s="223"/>
      <c r="D1626" s="191"/>
      <c r="E1626" s="131"/>
      <c r="F1626" s="185"/>
      <c r="G1626" s="84"/>
      <c r="H1626" s="84"/>
      <c r="I1626" s="85"/>
      <c r="J1626" s="85"/>
      <c r="K1626" s="85"/>
      <c r="L1626" s="85"/>
      <c r="M1626" s="85"/>
      <c r="N1626" s="85"/>
      <c r="O1626" s="85"/>
      <c r="P1626" s="85"/>
      <c r="Q1626" s="85"/>
      <c r="R1626" s="85"/>
      <c r="S1626" s="69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62"/>
      <c r="AF1626" s="62"/>
      <c r="AG1626" s="62"/>
      <c r="AH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R1626" s="62"/>
      <c r="AS1626" s="62"/>
      <c r="AT1626" s="62"/>
      <c r="AU1626" s="62"/>
      <c r="AV1626" s="62"/>
      <c r="AW1626" s="62"/>
      <c r="AX1626" s="62"/>
      <c r="AY1626" s="62"/>
    </row>
    <row r="1627" spans="1:51" ht="12.75">
      <c r="A1627" s="309"/>
      <c r="B1627" s="234"/>
      <c r="C1627" s="223"/>
      <c r="D1627" s="191"/>
      <c r="E1627" s="131"/>
      <c r="F1627" s="185"/>
      <c r="G1627" s="84"/>
      <c r="H1627" s="84"/>
      <c r="I1627" s="85"/>
      <c r="J1627" s="85"/>
      <c r="K1627" s="85"/>
      <c r="L1627" s="85"/>
      <c r="M1627" s="85"/>
      <c r="N1627" s="85"/>
      <c r="O1627" s="85"/>
      <c r="P1627" s="85"/>
      <c r="Q1627" s="85"/>
      <c r="R1627" s="85"/>
      <c r="S1627" s="69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62"/>
      <c r="AF1627" s="62"/>
      <c r="AG1627" s="62"/>
      <c r="AH1627" s="62"/>
      <c r="AI1627" s="62"/>
      <c r="AJ1627" s="62"/>
      <c r="AK1627" s="62"/>
      <c r="AL1627" s="62"/>
      <c r="AM1627" s="62"/>
      <c r="AN1627" s="62"/>
      <c r="AO1627" s="62"/>
      <c r="AP1627" s="62"/>
      <c r="AQ1627" s="62"/>
      <c r="AR1627" s="62"/>
      <c r="AS1627" s="62"/>
      <c r="AT1627" s="62"/>
      <c r="AU1627" s="62"/>
      <c r="AV1627" s="62"/>
      <c r="AW1627" s="62"/>
      <c r="AX1627" s="62"/>
      <c r="AY1627" s="62"/>
    </row>
    <row r="1628" spans="1:51" ht="12.75">
      <c r="A1628" s="309"/>
      <c r="B1628" s="234"/>
      <c r="C1628" s="223"/>
      <c r="D1628" s="191"/>
      <c r="E1628" s="131"/>
      <c r="F1628" s="185"/>
      <c r="G1628" s="84"/>
      <c r="H1628" s="84"/>
      <c r="I1628" s="85"/>
      <c r="J1628" s="85"/>
      <c r="K1628" s="85"/>
      <c r="L1628" s="85"/>
      <c r="M1628" s="85"/>
      <c r="N1628" s="85"/>
      <c r="O1628" s="85"/>
      <c r="P1628" s="85"/>
      <c r="Q1628" s="85"/>
      <c r="R1628" s="85"/>
      <c r="S1628" s="69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62"/>
      <c r="AF1628" s="62"/>
      <c r="AG1628" s="62"/>
      <c r="AH1628" s="62"/>
      <c r="AI1628" s="62"/>
      <c r="AJ1628" s="62"/>
      <c r="AK1628" s="62"/>
      <c r="AL1628" s="62"/>
      <c r="AM1628" s="62"/>
      <c r="AN1628" s="62"/>
      <c r="AO1628" s="62"/>
      <c r="AP1628" s="62"/>
      <c r="AQ1628" s="62"/>
      <c r="AR1628" s="62"/>
      <c r="AS1628" s="62"/>
      <c r="AT1628" s="62"/>
      <c r="AU1628" s="62"/>
      <c r="AV1628" s="62"/>
      <c r="AW1628" s="62"/>
      <c r="AX1628" s="62"/>
      <c r="AY1628" s="62"/>
    </row>
    <row r="1629" spans="1:51" ht="12.75">
      <c r="A1629" s="309"/>
      <c r="B1629" s="234"/>
      <c r="C1629" s="223"/>
      <c r="D1629" s="191"/>
      <c r="E1629" s="131"/>
      <c r="F1629" s="185"/>
      <c r="G1629" s="84"/>
      <c r="H1629" s="84"/>
      <c r="I1629" s="85"/>
      <c r="J1629" s="85"/>
      <c r="K1629" s="85"/>
      <c r="L1629" s="85"/>
      <c r="M1629" s="85"/>
      <c r="N1629" s="85"/>
      <c r="O1629" s="85"/>
      <c r="P1629" s="85"/>
      <c r="Q1629" s="85"/>
      <c r="R1629" s="85"/>
      <c r="S1629" s="69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62"/>
      <c r="AF1629" s="62"/>
      <c r="AG1629" s="62"/>
      <c r="AH1629" s="62"/>
      <c r="AI1629" s="62"/>
      <c r="AJ1629" s="62"/>
      <c r="AK1629" s="62"/>
      <c r="AL1629" s="62"/>
      <c r="AM1629" s="62"/>
      <c r="AN1629" s="62"/>
      <c r="AO1629" s="62"/>
      <c r="AP1629" s="62"/>
      <c r="AQ1629" s="62"/>
      <c r="AR1629" s="62"/>
      <c r="AS1629" s="62"/>
      <c r="AT1629" s="62"/>
      <c r="AU1629" s="62"/>
      <c r="AV1629" s="62"/>
      <c r="AW1629" s="62"/>
      <c r="AX1629" s="62"/>
      <c r="AY1629" s="62"/>
    </row>
    <row r="1630" spans="1:51" ht="12.75">
      <c r="A1630" s="309"/>
      <c r="B1630" s="234"/>
      <c r="C1630" s="223"/>
      <c r="D1630" s="191"/>
      <c r="E1630" s="131"/>
      <c r="F1630" s="185"/>
      <c r="G1630" s="84"/>
      <c r="H1630" s="84"/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69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62"/>
      <c r="AF1630" s="62"/>
      <c r="AG1630" s="62"/>
      <c r="AH1630" s="62"/>
      <c r="AI1630" s="62"/>
      <c r="AJ1630" s="62"/>
      <c r="AK1630" s="62"/>
      <c r="AL1630" s="62"/>
      <c r="AM1630" s="62"/>
      <c r="AN1630" s="62"/>
      <c r="AO1630" s="62"/>
      <c r="AP1630" s="62"/>
      <c r="AQ1630" s="62"/>
      <c r="AR1630" s="62"/>
      <c r="AS1630" s="62"/>
      <c r="AT1630" s="62"/>
      <c r="AU1630" s="62"/>
      <c r="AV1630" s="62"/>
      <c r="AW1630" s="62"/>
      <c r="AX1630" s="62"/>
      <c r="AY1630" s="62"/>
    </row>
    <row r="1631" spans="1:51" ht="12.75">
      <c r="A1631" s="309"/>
      <c r="B1631" s="234"/>
      <c r="C1631" s="223"/>
      <c r="D1631" s="191"/>
      <c r="E1631" s="131"/>
      <c r="F1631" s="185"/>
      <c r="G1631" s="84"/>
      <c r="H1631" s="84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69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62"/>
      <c r="AF1631" s="62"/>
      <c r="AG1631" s="62"/>
      <c r="AH1631" s="62"/>
      <c r="AI1631" s="62"/>
      <c r="AJ1631" s="62"/>
      <c r="AK1631" s="62"/>
      <c r="AL1631" s="62"/>
      <c r="AM1631" s="62"/>
      <c r="AN1631" s="62"/>
      <c r="AO1631" s="62"/>
      <c r="AP1631" s="62"/>
      <c r="AQ1631" s="62"/>
      <c r="AR1631" s="62"/>
      <c r="AS1631" s="62"/>
      <c r="AT1631" s="62"/>
      <c r="AU1631" s="62"/>
      <c r="AV1631" s="62"/>
      <c r="AW1631" s="62"/>
      <c r="AX1631" s="62"/>
      <c r="AY1631" s="62"/>
    </row>
    <row r="1632" spans="1:51" ht="12.75">
      <c r="A1632" s="309"/>
      <c r="B1632" s="234"/>
      <c r="C1632" s="223"/>
      <c r="D1632" s="191"/>
      <c r="E1632" s="131"/>
      <c r="F1632" s="185"/>
      <c r="G1632" s="84"/>
      <c r="H1632" s="84"/>
      <c r="I1632" s="85"/>
      <c r="J1632" s="85"/>
      <c r="K1632" s="85"/>
      <c r="L1632" s="85"/>
      <c r="M1632" s="85"/>
      <c r="N1632" s="85"/>
      <c r="O1632" s="85"/>
      <c r="P1632" s="85"/>
      <c r="Q1632" s="85"/>
      <c r="R1632" s="85"/>
      <c r="S1632" s="69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62"/>
      <c r="AF1632" s="62"/>
      <c r="AG1632" s="62"/>
      <c r="AH1632" s="62"/>
      <c r="AI1632" s="62"/>
      <c r="AJ1632" s="62"/>
      <c r="AK1632" s="62"/>
      <c r="AL1632" s="62"/>
      <c r="AM1632" s="62"/>
      <c r="AN1632" s="62"/>
      <c r="AO1632" s="62"/>
      <c r="AP1632" s="62"/>
      <c r="AQ1632" s="62"/>
      <c r="AR1632" s="62"/>
      <c r="AS1632" s="62"/>
      <c r="AT1632" s="62"/>
      <c r="AU1632" s="62"/>
      <c r="AV1632" s="62"/>
      <c r="AW1632" s="62"/>
      <c r="AX1632" s="62"/>
      <c r="AY1632" s="62"/>
    </row>
    <row r="1633" spans="1:51" ht="12.75">
      <c r="A1633" s="309"/>
      <c r="B1633" s="234"/>
      <c r="C1633" s="223"/>
      <c r="D1633" s="191"/>
      <c r="E1633" s="131"/>
      <c r="F1633" s="185"/>
      <c r="G1633" s="84"/>
      <c r="H1633" s="84"/>
      <c r="I1633" s="85"/>
      <c r="J1633" s="85"/>
      <c r="K1633" s="85"/>
      <c r="L1633" s="85"/>
      <c r="M1633" s="85"/>
      <c r="N1633" s="85"/>
      <c r="O1633" s="85"/>
      <c r="P1633" s="85"/>
      <c r="Q1633" s="85"/>
      <c r="R1633" s="85"/>
      <c r="S1633" s="69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62"/>
      <c r="AF1633" s="62"/>
      <c r="AG1633" s="62"/>
      <c r="AH1633" s="62"/>
      <c r="AI1633" s="62"/>
      <c r="AJ1633" s="62"/>
      <c r="AK1633" s="62"/>
      <c r="AL1633" s="62"/>
      <c r="AM1633" s="62"/>
      <c r="AN1633" s="62"/>
      <c r="AO1633" s="62"/>
      <c r="AP1633" s="62"/>
      <c r="AQ1633" s="62"/>
      <c r="AR1633" s="62"/>
      <c r="AS1633" s="62"/>
      <c r="AT1633" s="62"/>
      <c r="AU1633" s="62"/>
      <c r="AV1633" s="62"/>
      <c r="AW1633" s="62"/>
      <c r="AX1633" s="62"/>
      <c r="AY1633" s="62"/>
    </row>
    <row r="1634" spans="1:51" ht="12.75">
      <c r="A1634" s="309"/>
      <c r="B1634" s="234"/>
      <c r="C1634" s="223"/>
      <c r="D1634" s="191"/>
      <c r="E1634" s="131"/>
      <c r="F1634" s="185"/>
      <c r="G1634" s="84"/>
      <c r="H1634" s="84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69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62"/>
      <c r="AF1634" s="62"/>
      <c r="AG1634" s="62"/>
      <c r="AH1634" s="62"/>
      <c r="AI1634" s="62"/>
      <c r="AJ1634" s="62"/>
      <c r="AK1634" s="62"/>
      <c r="AL1634" s="62"/>
      <c r="AM1634" s="62"/>
      <c r="AN1634" s="62"/>
      <c r="AO1634" s="62"/>
      <c r="AP1634" s="62"/>
      <c r="AQ1634" s="62"/>
      <c r="AR1634" s="62"/>
      <c r="AS1634" s="62"/>
      <c r="AT1634" s="62"/>
      <c r="AU1634" s="62"/>
      <c r="AV1634" s="62"/>
      <c r="AW1634" s="62"/>
      <c r="AX1634" s="62"/>
      <c r="AY1634" s="62"/>
    </row>
    <row r="1635" spans="1:51" ht="12.75">
      <c r="A1635" s="309"/>
      <c r="B1635" s="234"/>
      <c r="C1635" s="223"/>
      <c r="D1635" s="191"/>
      <c r="E1635" s="131"/>
      <c r="F1635" s="185"/>
      <c r="G1635" s="84"/>
      <c r="H1635" s="84"/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69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62"/>
      <c r="AF1635" s="62"/>
      <c r="AG1635" s="62"/>
      <c r="AH1635" s="62"/>
      <c r="AI1635" s="62"/>
      <c r="AJ1635" s="62"/>
      <c r="AK1635" s="62"/>
      <c r="AL1635" s="62"/>
      <c r="AM1635" s="62"/>
      <c r="AN1635" s="62"/>
      <c r="AO1635" s="62"/>
      <c r="AP1635" s="62"/>
      <c r="AQ1635" s="62"/>
      <c r="AR1635" s="62"/>
      <c r="AS1635" s="62"/>
      <c r="AT1635" s="62"/>
      <c r="AU1635" s="62"/>
      <c r="AV1635" s="62"/>
      <c r="AW1635" s="62"/>
      <c r="AX1635" s="62"/>
      <c r="AY1635" s="62"/>
    </row>
    <row r="1636" spans="1:51" ht="12.75">
      <c r="A1636" s="309"/>
      <c r="B1636" s="234"/>
      <c r="C1636" s="223"/>
      <c r="D1636" s="191"/>
      <c r="E1636" s="131"/>
      <c r="F1636" s="185"/>
      <c r="G1636" s="84"/>
      <c r="H1636" s="84"/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69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  <c r="AE1636" s="62"/>
      <c r="AF1636" s="62"/>
      <c r="AG1636" s="62"/>
      <c r="AH1636" s="62"/>
      <c r="AI1636" s="62"/>
      <c r="AJ1636" s="62"/>
      <c r="AK1636" s="62"/>
      <c r="AL1636" s="62"/>
      <c r="AM1636" s="62"/>
      <c r="AN1636" s="62"/>
      <c r="AO1636" s="62"/>
      <c r="AP1636" s="62"/>
      <c r="AQ1636" s="62"/>
      <c r="AR1636" s="62"/>
      <c r="AS1636" s="62"/>
      <c r="AT1636" s="62"/>
      <c r="AU1636" s="62"/>
      <c r="AV1636" s="62"/>
      <c r="AW1636" s="62"/>
      <c r="AX1636" s="62"/>
      <c r="AY1636" s="62"/>
    </row>
    <row r="1637" spans="1:51" ht="12.75">
      <c r="A1637" s="309"/>
      <c r="B1637" s="234"/>
      <c r="C1637" s="223"/>
      <c r="D1637" s="191"/>
      <c r="E1637" s="131"/>
      <c r="F1637" s="185"/>
      <c r="G1637" s="84"/>
      <c r="H1637" s="84"/>
      <c r="I1637" s="85"/>
      <c r="J1637" s="85"/>
      <c r="K1637" s="85"/>
      <c r="L1637" s="85"/>
      <c r="M1637" s="85"/>
      <c r="N1637" s="85"/>
      <c r="O1637" s="85"/>
      <c r="P1637" s="85"/>
      <c r="Q1637" s="85"/>
      <c r="R1637" s="85"/>
      <c r="S1637" s="69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  <c r="AE1637" s="62"/>
      <c r="AF1637" s="62"/>
      <c r="AG1637" s="62"/>
      <c r="AH1637" s="62"/>
      <c r="AI1637" s="62"/>
      <c r="AJ1637" s="62"/>
      <c r="AK1637" s="62"/>
      <c r="AL1637" s="62"/>
      <c r="AM1637" s="62"/>
      <c r="AN1637" s="62"/>
      <c r="AO1637" s="62"/>
      <c r="AP1637" s="62"/>
      <c r="AQ1637" s="62"/>
      <c r="AR1637" s="62"/>
      <c r="AS1637" s="62"/>
      <c r="AT1637" s="62"/>
      <c r="AU1637" s="62"/>
      <c r="AV1637" s="62"/>
      <c r="AW1637" s="62"/>
      <c r="AX1637" s="62"/>
      <c r="AY1637" s="62"/>
    </row>
    <row r="1638" spans="1:51" ht="12.75">
      <c r="A1638" s="309"/>
      <c r="B1638" s="234"/>
      <c r="C1638" s="223"/>
      <c r="D1638" s="191"/>
      <c r="E1638" s="131"/>
      <c r="F1638" s="185"/>
      <c r="G1638" s="84"/>
      <c r="H1638" s="84"/>
      <c r="I1638" s="85"/>
      <c r="J1638" s="85"/>
      <c r="K1638" s="85"/>
      <c r="L1638" s="85"/>
      <c r="M1638" s="85"/>
      <c r="N1638" s="85"/>
      <c r="O1638" s="85"/>
      <c r="P1638" s="85"/>
      <c r="Q1638" s="85"/>
      <c r="R1638" s="85"/>
      <c r="S1638" s="69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62"/>
      <c r="AF1638" s="62"/>
      <c r="AG1638" s="62"/>
      <c r="AH1638" s="62"/>
      <c r="AI1638" s="62"/>
      <c r="AJ1638" s="62"/>
      <c r="AK1638" s="62"/>
      <c r="AL1638" s="62"/>
      <c r="AM1638" s="62"/>
      <c r="AN1638" s="62"/>
      <c r="AO1638" s="62"/>
      <c r="AP1638" s="62"/>
      <c r="AQ1638" s="62"/>
      <c r="AR1638" s="62"/>
      <c r="AS1638" s="62"/>
      <c r="AT1638" s="62"/>
      <c r="AU1638" s="62"/>
      <c r="AV1638" s="62"/>
      <c r="AW1638" s="62"/>
      <c r="AX1638" s="62"/>
      <c r="AY1638" s="62"/>
    </row>
    <row r="1639" spans="1:51" ht="12.75">
      <c r="A1639" s="309"/>
      <c r="B1639" s="234"/>
      <c r="C1639" s="223"/>
      <c r="D1639" s="191"/>
      <c r="E1639" s="131"/>
      <c r="F1639" s="185"/>
      <c r="G1639" s="84"/>
      <c r="H1639" s="84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69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62"/>
      <c r="AF1639" s="62"/>
      <c r="AG1639" s="62"/>
      <c r="AH1639" s="62"/>
      <c r="AI1639" s="62"/>
      <c r="AJ1639" s="62"/>
      <c r="AK1639" s="62"/>
      <c r="AL1639" s="62"/>
      <c r="AM1639" s="62"/>
      <c r="AN1639" s="62"/>
      <c r="AO1639" s="62"/>
      <c r="AP1639" s="62"/>
      <c r="AQ1639" s="62"/>
      <c r="AR1639" s="62"/>
      <c r="AS1639" s="62"/>
      <c r="AT1639" s="62"/>
      <c r="AU1639" s="62"/>
      <c r="AV1639" s="62"/>
      <c r="AW1639" s="62"/>
      <c r="AX1639" s="62"/>
      <c r="AY1639" s="62"/>
    </row>
    <row r="1640" spans="1:51" ht="12.75">
      <c r="A1640" s="309"/>
      <c r="B1640" s="234"/>
      <c r="C1640" s="223"/>
      <c r="D1640" s="191"/>
      <c r="E1640" s="131"/>
      <c r="F1640" s="185"/>
      <c r="G1640" s="84"/>
      <c r="H1640" s="84"/>
      <c r="I1640" s="85"/>
      <c r="J1640" s="85"/>
      <c r="K1640" s="85"/>
      <c r="L1640" s="85"/>
      <c r="M1640" s="85"/>
      <c r="N1640" s="85"/>
      <c r="O1640" s="85"/>
      <c r="P1640" s="85"/>
      <c r="Q1640" s="85"/>
      <c r="R1640" s="85"/>
      <c r="S1640" s="69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62"/>
      <c r="AF1640" s="62"/>
      <c r="AG1640" s="62"/>
      <c r="AH1640" s="62"/>
      <c r="AI1640" s="62"/>
      <c r="AJ1640" s="62"/>
      <c r="AK1640" s="62"/>
      <c r="AL1640" s="62"/>
      <c r="AM1640" s="62"/>
      <c r="AN1640" s="62"/>
      <c r="AO1640" s="62"/>
      <c r="AP1640" s="62"/>
      <c r="AQ1640" s="62"/>
      <c r="AR1640" s="62"/>
      <c r="AS1640" s="62"/>
      <c r="AT1640" s="62"/>
      <c r="AU1640" s="62"/>
      <c r="AV1640" s="62"/>
      <c r="AW1640" s="62"/>
      <c r="AX1640" s="62"/>
      <c r="AY1640" s="62"/>
    </row>
    <row r="1641" spans="1:51" ht="12.75">
      <c r="A1641" s="309"/>
      <c r="B1641" s="234"/>
      <c r="C1641" s="223"/>
      <c r="D1641" s="191"/>
      <c r="E1641" s="131"/>
      <c r="F1641" s="185"/>
      <c r="G1641" s="84"/>
      <c r="H1641" s="84"/>
      <c r="I1641" s="85"/>
      <c r="J1641" s="85"/>
      <c r="K1641" s="85"/>
      <c r="L1641" s="85"/>
      <c r="M1641" s="85"/>
      <c r="N1641" s="85"/>
      <c r="O1641" s="85"/>
      <c r="P1641" s="85"/>
      <c r="Q1641" s="85"/>
      <c r="R1641" s="85"/>
      <c r="S1641" s="69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  <c r="AE1641" s="62"/>
      <c r="AF1641" s="62"/>
      <c r="AG1641" s="62"/>
      <c r="AH1641" s="62"/>
      <c r="AI1641" s="62"/>
      <c r="AJ1641" s="62"/>
      <c r="AK1641" s="62"/>
      <c r="AL1641" s="62"/>
      <c r="AM1641" s="62"/>
      <c r="AN1641" s="62"/>
      <c r="AO1641" s="62"/>
      <c r="AP1641" s="62"/>
      <c r="AQ1641" s="62"/>
      <c r="AR1641" s="62"/>
      <c r="AS1641" s="62"/>
      <c r="AT1641" s="62"/>
      <c r="AU1641" s="62"/>
      <c r="AV1641" s="62"/>
      <c r="AW1641" s="62"/>
      <c r="AX1641" s="62"/>
      <c r="AY1641" s="62"/>
    </row>
    <row r="1642" spans="1:51" ht="12.75">
      <c r="A1642" s="309"/>
      <c r="B1642" s="234"/>
      <c r="C1642" s="223"/>
      <c r="D1642" s="191"/>
      <c r="E1642" s="131"/>
      <c r="F1642" s="185"/>
      <c r="G1642" s="84"/>
      <c r="H1642" s="84"/>
      <c r="I1642" s="85"/>
      <c r="J1642" s="85"/>
      <c r="K1642" s="85"/>
      <c r="L1642" s="85"/>
      <c r="M1642" s="85"/>
      <c r="N1642" s="85"/>
      <c r="O1642" s="85"/>
      <c r="P1642" s="85"/>
      <c r="Q1642" s="85"/>
      <c r="R1642" s="85"/>
      <c r="S1642" s="69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62"/>
      <c r="AF1642" s="62"/>
      <c r="AG1642" s="62"/>
      <c r="AH1642" s="62"/>
      <c r="AI1642" s="62"/>
      <c r="AJ1642" s="62"/>
      <c r="AK1642" s="62"/>
      <c r="AL1642" s="62"/>
      <c r="AM1642" s="62"/>
      <c r="AN1642" s="62"/>
      <c r="AO1642" s="62"/>
      <c r="AP1642" s="62"/>
      <c r="AQ1642" s="62"/>
      <c r="AR1642" s="62"/>
      <c r="AS1642" s="62"/>
      <c r="AT1642" s="62"/>
      <c r="AU1642" s="62"/>
      <c r="AV1642" s="62"/>
      <c r="AW1642" s="62"/>
      <c r="AX1642" s="62"/>
      <c r="AY1642" s="62"/>
    </row>
    <row r="1643" spans="1:51" ht="12.75">
      <c r="A1643" s="309"/>
      <c r="B1643" s="234"/>
      <c r="C1643" s="223"/>
      <c r="D1643" s="191"/>
      <c r="E1643" s="131"/>
      <c r="F1643" s="185"/>
      <c r="G1643" s="84"/>
      <c r="H1643" s="84"/>
      <c r="I1643" s="85"/>
      <c r="J1643" s="85"/>
      <c r="K1643" s="85"/>
      <c r="L1643" s="85"/>
      <c r="M1643" s="85"/>
      <c r="N1643" s="85"/>
      <c r="O1643" s="85"/>
      <c r="P1643" s="85"/>
      <c r="Q1643" s="85"/>
      <c r="R1643" s="85"/>
      <c r="S1643" s="69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62"/>
      <c r="AF1643" s="62"/>
      <c r="AG1643" s="62"/>
      <c r="AH1643" s="62"/>
      <c r="AI1643" s="62"/>
      <c r="AJ1643" s="62"/>
      <c r="AK1643" s="62"/>
      <c r="AL1643" s="62"/>
      <c r="AM1643" s="62"/>
      <c r="AN1643" s="62"/>
      <c r="AO1643" s="62"/>
      <c r="AP1643" s="62"/>
      <c r="AQ1643" s="62"/>
      <c r="AR1643" s="62"/>
      <c r="AS1643" s="62"/>
      <c r="AT1643" s="62"/>
      <c r="AU1643" s="62"/>
      <c r="AV1643" s="62"/>
      <c r="AW1643" s="62"/>
      <c r="AX1643" s="62"/>
      <c r="AY1643" s="62"/>
    </row>
    <row r="1644" spans="1:51" ht="12.75">
      <c r="A1644" s="309"/>
      <c r="B1644" s="234"/>
      <c r="C1644" s="223"/>
      <c r="D1644" s="191"/>
      <c r="E1644" s="131"/>
      <c r="F1644" s="185"/>
      <c r="G1644" s="84"/>
      <c r="H1644" s="84"/>
      <c r="I1644" s="85"/>
      <c r="J1644" s="85"/>
      <c r="K1644" s="85"/>
      <c r="L1644" s="85"/>
      <c r="M1644" s="85"/>
      <c r="N1644" s="85"/>
      <c r="O1644" s="85"/>
      <c r="P1644" s="85"/>
      <c r="Q1644" s="85"/>
      <c r="R1644" s="85"/>
      <c r="S1644" s="69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62"/>
      <c r="AF1644" s="62"/>
      <c r="AG1644" s="62"/>
      <c r="AH1644" s="62"/>
      <c r="AI1644" s="62"/>
      <c r="AJ1644" s="62"/>
      <c r="AK1644" s="62"/>
      <c r="AL1644" s="62"/>
      <c r="AM1644" s="62"/>
      <c r="AN1644" s="62"/>
      <c r="AO1644" s="62"/>
      <c r="AP1644" s="62"/>
      <c r="AQ1644" s="62"/>
      <c r="AR1644" s="62"/>
      <c r="AS1644" s="62"/>
      <c r="AT1644" s="62"/>
      <c r="AU1644" s="62"/>
      <c r="AV1644" s="62"/>
      <c r="AW1644" s="62"/>
      <c r="AX1644" s="62"/>
      <c r="AY1644" s="62"/>
    </row>
    <row r="1645" spans="1:51" ht="12.75">
      <c r="A1645" s="309"/>
      <c r="B1645" s="234"/>
      <c r="C1645" s="223"/>
      <c r="D1645" s="191"/>
      <c r="E1645" s="131"/>
      <c r="F1645" s="185"/>
      <c r="G1645" s="84"/>
      <c r="H1645" s="84"/>
      <c r="I1645" s="85"/>
      <c r="J1645" s="85"/>
      <c r="K1645" s="85"/>
      <c r="L1645" s="85"/>
      <c r="M1645" s="85"/>
      <c r="N1645" s="85"/>
      <c r="O1645" s="85"/>
      <c r="P1645" s="85"/>
      <c r="Q1645" s="85"/>
      <c r="R1645" s="85"/>
      <c r="S1645" s="69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62"/>
      <c r="AF1645" s="62"/>
      <c r="AG1645" s="62"/>
      <c r="AH1645" s="62"/>
      <c r="AI1645" s="62"/>
      <c r="AJ1645" s="62"/>
      <c r="AK1645" s="62"/>
      <c r="AL1645" s="62"/>
      <c r="AM1645" s="62"/>
      <c r="AN1645" s="62"/>
      <c r="AO1645" s="62"/>
      <c r="AP1645" s="62"/>
      <c r="AQ1645" s="62"/>
      <c r="AR1645" s="62"/>
      <c r="AS1645" s="62"/>
      <c r="AT1645" s="62"/>
      <c r="AU1645" s="62"/>
      <c r="AV1645" s="62"/>
      <c r="AW1645" s="62"/>
      <c r="AX1645" s="62"/>
      <c r="AY1645" s="62"/>
    </row>
    <row r="1646" spans="1:51" ht="12.75">
      <c r="A1646" s="309"/>
      <c r="B1646" s="234"/>
      <c r="C1646" s="223"/>
      <c r="D1646" s="191"/>
      <c r="E1646" s="131"/>
      <c r="F1646" s="185"/>
      <c r="G1646" s="84"/>
      <c r="H1646" s="84"/>
      <c r="I1646" s="85"/>
      <c r="J1646" s="85"/>
      <c r="K1646" s="85"/>
      <c r="L1646" s="85"/>
      <c r="M1646" s="85"/>
      <c r="N1646" s="85"/>
      <c r="O1646" s="85"/>
      <c r="P1646" s="85"/>
      <c r="Q1646" s="85"/>
      <c r="R1646" s="85"/>
      <c r="S1646" s="69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62"/>
      <c r="AF1646" s="62"/>
      <c r="AG1646" s="62"/>
      <c r="AH1646" s="62"/>
      <c r="AI1646" s="62"/>
      <c r="AJ1646" s="62"/>
      <c r="AK1646" s="62"/>
      <c r="AL1646" s="62"/>
      <c r="AM1646" s="62"/>
      <c r="AN1646" s="62"/>
      <c r="AO1646" s="62"/>
      <c r="AP1646" s="62"/>
      <c r="AQ1646" s="62"/>
      <c r="AR1646" s="62"/>
      <c r="AS1646" s="62"/>
      <c r="AT1646" s="62"/>
      <c r="AU1646" s="62"/>
      <c r="AV1646" s="62"/>
      <c r="AW1646" s="62"/>
      <c r="AX1646" s="62"/>
      <c r="AY1646" s="62"/>
    </row>
    <row r="1647" spans="1:51" ht="12.75">
      <c r="A1647" s="309"/>
      <c r="B1647" s="234"/>
      <c r="C1647" s="223"/>
      <c r="D1647" s="191"/>
      <c r="E1647" s="131"/>
      <c r="F1647" s="185"/>
      <c r="G1647" s="84"/>
      <c r="H1647" s="84"/>
      <c r="I1647" s="85"/>
      <c r="J1647" s="85"/>
      <c r="K1647" s="85"/>
      <c r="L1647" s="85"/>
      <c r="M1647" s="85"/>
      <c r="N1647" s="85"/>
      <c r="O1647" s="85"/>
      <c r="P1647" s="85"/>
      <c r="Q1647" s="85"/>
      <c r="R1647" s="85"/>
      <c r="S1647" s="69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62"/>
      <c r="AF1647" s="62"/>
      <c r="AG1647" s="62"/>
      <c r="AH1647" s="62"/>
      <c r="AI1647" s="62"/>
      <c r="AJ1647" s="62"/>
      <c r="AK1647" s="62"/>
      <c r="AL1647" s="62"/>
      <c r="AM1647" s="62"/>
      <c r="AN1647" s="62"/>
      <c r="AO1647" s="62"/>
      <c r="AP1647" s="62"/>
      <c r="AQ1647" s="62"/>
      <c r="AR1647" s="62"/>
      <c r="AS1647" s="62"/>
      <c r="AT1647" s="62"/>
      <c r="AU1647" s="62"/>
      <c r="AV1647" s="62"/>
      <c r="AW1647" s="62"/>
      <c r="AX1647" s="62"/>
      <c r="AY1647" s="62"/>
    </row>
    <row r="1648" spans="1:51" ht="12.75">
      <c r="A1648" s="309"/>
      <c r="B1648" s="234"/>
      <c r="C1648" s="223"/>
      <c r="D1648" s="191"/>
      <c r="E1648" s="131"/>
      <c r="F1648" s="185"/>
      <c r="G1648" s="84"/>
      <c r="H1648" s="84"/>
      <c r="I1648" s="85"/>
      <c r="J1648" s="85"/>
      <c r="K1648" s="85"/>
      <c r="L1648" s="85"/>
      <c r="M1648" s="85"/>
      <c r="N1648" s="85"/>
      <c r="O1648" s="85"/>
      <c r="P1648" s="85"/>
      <c r="Q1648" s="85"/>
      <c r="R1648" s="85"/>
      <c r="S1648" s="69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62"/>
      <c r="AF1648" s="62"/>
      <c r="AG1648" s="62"/>
      <c r="AH1648" s="62"/>
      <c r="AI1648" s="62"/>
      <c r="AJ1648" s="62"/>
      <c r="AK1648" s="62"/>
      <c r="AL1648" s="62"/>
      <c r="AM1648" s="62"/>
      <c r="AN1648" s="62"/>
      <c r="AO1648" s="62"/>
      <c r="AP1648" s="62"/>
      <c r="AQ1648" s="62"/>
      <c r="AR1648" s="62"/>
      <c r="AS1648" s="62"/>
      <c r="AT1648" s="62"/>
      <c r="AU1648" s="62"/>
      <c r="AV1648" s="62"/>
      <c r="AW1648" s="62"/>
      <c r="AX1648" s="62"/>
      <c r="AY1648" s="62"/>
    </row>
    <row r="1649" spans="1:51" ht="12.75">
      <c r="A1649" s="309"/>
      <c r="B1649" s="234"/>
      <c r="C1649" s="223"/>
      <c r="D1649" s="191"/>
      <c r="E1649" s="131"/>
      <c r="F1649" s="185"/>
      <c r="G1649" s="84"/>
      <c r="H1649" s="84"/>
      <c r="I1649" s="85"/>
      <c r="J1649" s="85"/>
      <c r="K1649" s="85"/>
      <c r="L1649" s="85"/>
      <c r="M1649" s="85"/>
      <c r="N1649" s="85"/>
      <c r="O1649" s="85"/>
      <c r="P1649" s="85"/>
      <c r="Q1649" s="85"/>
      <c r="R1649" s="85"/>
      <c r="S1649" s="69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62"/>
      <c r="AF1649" s="62"/>
      <c r="AG1649" s="62"/>
      <c r="AH1649" s="62"/>
      <c r="AI1649" s="62"/>
      <c r="AJ1649" s="62"/>
      <c r="AK1649" s="62"/>
      <c r="AL1649" s="62"/>
      <c r="AM1649" s="62"/>
      <c r="AN1649" s="62"/>
      <c r="AO1649" s="62"/>
      <c r="AP1649" s="62"/>
      <c r="AQ1649" s="62"/>
      <c r="AR1649" s="62"/>
      <c r="AS1649" s="62"/>
      <c r="AT1649" s="62"/>
      <c r="AU1649" s="62"/>
      <c r="AV1649" s="62"/>
      <c r="AW1649" s="62"/>
      <c r="AX1649" s="62"/>
      <c r="AY1649" s="62"/>
    </row>
    <row r="1650" spans="1:51" ht="12.75">
      <c r="A1650" s="309"/>
      <c r="B1650" s="234"/>
      <c r="C1650" s="223"/>
      <c r="D1650" s="191"/>
      <c r="E1650" s="131"/>
      <c r="F1650" s="185"/>
      <c r="G1650" s="84"/>
      <c r="H1650" s="84"/>
      <c r="I1650" s="85"/>
      <c r="J1650" s="85"/>
      <c r="K1650" s="85"/>
      <c r="L1650" s="85"/>
      <c r="M1650" s="85"/>
      <c r="N1650" s="85"/>
      <c r="O1650" s="85"/>
      <c r="P1650" s="85"/>
      <c r="Q1650" s="85"/>
      <c r="R1650" s="85"/>
      <c r="S1650" s="69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  <c r="AE1650" s="62"/>
      <c r="AF1650" s="62"/>
      <c r="AG1650" s="62"/>
      <c r="AH1650" s="62"/>
      <c r="AI1650" s="62"/>
      <c r="AJ1650" s="62"/>
      <c r="AK1650" s="62"/>
      <c r="AL1650" s="62"/>
      <c r="AM1650" s="62"/>
      <c r="AN1650" s="62"/>
      <c r="AO1650" s="62"/>
      <c r="AP1650" s="62"/>
      <c r="AQ1650" s="62"/>
      <c r="AR1650" s="62"/>
      <c r="AS1650" s="62"/>
      <c r="AT1650" s="62"/>
      <c r="AU1650" s="62"/>
      <c r="AV1650" s="62"/>
      <c r="AW1650" s="62"/>
      <c r="AX1650" s="62"/>
      <c r="AY1650" s="62"/>
    </row>
    <row r="1651" spans="1:51" ht="12.75">
      <c r="A1651" s="309"/>
      <c r="B1651" s="234"/>
      <c r="C1651" s="223"/>
      <c r="D1651" s="191"/>
      <c r="E1651" s="131"/>
      <c r="F1651" s="185"/>
      <c r="G1651" s="84"/>
      <c r="H1651" s="84"/>
      <c r="I1651" s="85"/>
      <c r="J1651" s="85"/>
      <c r="K1651" s="85"/>
      <c r="L1651" s="85"/>
      <c r="M1651" s="85"/>
      <c r="N1651" s="85"/>
      <c r="O1651" s="85"/>
      <c r="P1651" s="85"/>
      <c r="Q1651" s="85"/>
      <c r="R1651" s="85"/>
      <c r="S1651" s="69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  <c r="AE1651" s="62"/>
      <c r="AF1651" s="62"/>
      <c r="AG1651" s="62"/>
      <c r="AH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R1651" s="62"/>
      <c r="AS1651" s="62"/>
      <c r="AT1651" s="62"/>
      <c r="AU1651" s="62"/>
      <c r="AV1651" s="62"/>
      <c r="AW1651" s="62"/>
      <c r="AX1651" s="62"/>
      <c r="AY1651" s="62"/>
    </row>
    <row r="1652" spans="1:51" ht="12.75">
      <c r="A1652" s="309"/>
      <c r="B1652" s="234"/>
      <c r="C1652" s="223"/>
      <c r="D1652" s="191"/>
      <c r="E1652" s="131"/>
      <c r="F1652" s="185"/>
      <c r="G1652" s="84"/>
      <c r="H1652" s="84"/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69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62"/>
      <c r="AF1652" s="62"/>
      <c r="AG1652" s="62"/>
      <c r="AH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R1652" s="62"/>
      <c r="AS1652" s="62"/>
      <c r="AT1652" s="62"/>
      <c r="AU1652" s="62"/>
      <c r="AV1652" s="62"/>
      <c r="AW1652" s="62"/>
      <c r="AX1652" s="62"/>
      <c r="AY1652" s="62"/>
    </row>
    <row r="1653" spans="1:51" ht="12.75">
      <c r="A1653" s="309"/>
      <c r="B1653" s="234"/>
      <c r="C1653" s="223"/>
      <c r="D1653" s="191"/>
      <c r="E1653" s="131"/>
      <c r="F1653" s="185"/>
      <c r="G1653" s="84"/>
      <c r="H1653" s="84"/>
      <c r="I1653" s="85"/>
      <c r="J1653" s="85"/>
      <c r="K1653" s="85"/>
      <c r="L1653" s="85"/>
      <c r="M1653" s="85"/>
      <c r="N1653" s="85"/>
      <c r="O1653" s="85"/>
      <c r="P1653" s="85"/>
      <c r="Q1653" s="85"/>
      <c r="R1653" s="85"/>
      <c r="S1653" s="69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62"/>
      <c r="AF1653" s="62"/>
      <c r="AG1653" s="62"/>
      <c r="AH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R1653" s="62"/>
      <c r="AS1653" s="62"/>
      <c r="AT1653" s="62"/>
      <c r="AU1653" s="62"/>
      <c r="AV1653" s="62"/>
      <c r="AW1653" s="62"/>
      <c r="AX1653" s="62"/>
      <c r="AY1653" s="62"/>
    </row>
    <row r="1654" spans="1:51" ht="12.75">
      <c r="A1654" s="309"/>
      <c r="B1654" s="234"/>
      <c r="C1654" s="223"/>
      <c r="D1654" s="191"/>
      <c r="E1654" s="131"/>
      <c r="F1654" s="185"/>
      <c r="G1654" s="84"/>
      <c r="H1654" s="84"/>
      <c r="I1654" s="85"/>
      <c r="J1654" s="85"/>
      <c r="K1654" s="85"/>
      <c r="L1654" s="85"/>
      <c r="M1654" s="85"/>
      <c r="N1654" s="85"/>
      <c r="O1654" s="85"/>
      <c r="P1654" s="85"/>
      <c r="Q1654" s="85"/>
      <c r="R1654" s="85"/>
      <c r="S1654" s="69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62"/>
      <c r="AF1654" s="62"/>
      <c r="AG1654" s="62"/>
      <c r="AH1654" s="62"/>
      <c r="AI1654" s="62"/>
      <c r="AJ1654" s="62"/>
      <c r="AK1654" s="62"/>
      <c r="AL1654" s="62"/>
      <c r="AM1654" s="62"/>
      <c r="AN1654" s="62"/>
      <c r="AO1654" s="62"/>
      <c r="AP1654" s="62"/>
      <c r="AQ1654" s="62"/>
      <c r="AR1654" s="62"/>
      <c r="AS1654" s="62"/>
      <c r="AT1654" s="62"/>
      <c r="AU1654" s="62"/>
      <c r="AV1654" s="62"/>
      <c r="AW1654" s="62"/>
      <c r="AX1654" s="62"/>
      <c r="AY1654" s="62"/>
    </row>
    <row r="1655" spans="1:51" ht="12.75">
      <c r="A1655" s="309"/>
      <c r="B1655" s="234"/>
      <c r="C1655" s="223"/>
      <c r="D1655" s="191"/>
      <c r="E1655" s="131"/>
      <c r="F1655" s="185"/>
      <c r="G1655" s="84"/>
      <c r="H1655" s="84"/>
      <c r="I1655" s="85"/>
      <c r="J1655" s="85"/>
      <c r="K1655" s="85"/>
      <c r="L1655" s="85"/>
      <c r="M1655" s="85"/>
      <c r="N1655" s="85"/>
      <c r="O1655" s="85"/>
      <c r="P1655" s="85"/>
      <c r="Q1655" s="85"/>
      <c r="R1655" s="85"/>
      <c r="S1655" s="69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  <c r="AE1655" s="62"/>
      <c r="AF1655" s="62"/>
      <c r="AG1655" s="62"/>
      <c r="AH1655" s="62"/>
      <c r="AI1655" s="62"/>
      <c r="AJ1655" s="62"/>
      <c r="AK1655" s="62"/>
      <c r="AL1655" s="62"/>
      <c r="AM1655" s="62"/>
      <c r="AN1655" s="62"/>
      <c r="AO1655" s="62"/>
      <c r="AP1655" s="62"/>
      <c r="AQ1655" s="62"/>
      <c r="AR1655" s="62"/>
      <c r="AS1655" s="62"/>
      <c r="AT1655" s="62"/>
      <c r="AU1655" s="62"/>
      <c r="AV1655" s="62"/>
      <c r="AW1655" s="62"/>
      <c r="AX1655" s="62"/>
      <c r="AY1655" s="62"/>
    </row>
    <row r="1656" spans="1:51" ht="12.75">
      <c r="A1656" s="309"/>
      <c r="B1656" s="234"/>
      <c r="C1656" s="223"/>
      <c r="D1656" s="191"/>
      <c r="E1656" s="131"/>
      <c r="F1656" s="185"/>
      <c r="G1656" s="84"/>
      <c r="H1656" s="84"/>
      <c r="I1656" s="85"/>
      <c r="J1656" s="85"/>
      <c r="K1656" s="85"/>
      <c r="L1656" s="85"/>
      <c r="M1656" s="85"/>
      <c r="N1656" s="85"/>
      <c r="O1656" s="85"/>
      <c r="P1656" s="85"/>
      <c r="Q1656" s="85"/>
      <c r="R1656" s="85"/>
      <c r="S1656" s="69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62"/>
      <c r="AF1656" s="62"/>
      <c r="AG1656" s="62"/>
      <c r="AH1656" s="62"/>
      <c r="AI1656" s="62"/>
      <c r="AJ1656" s="62"/>
      <c r="AK1656" s="62"/>
      <c r="AL1656" s="62"/>
      <c r="AM1656" s="62"/>
      <c r="AN1656" s="62"/>
      <c r="AO1656" s="62"/>
      <c r="AP1656" s="62"/>
      <c r="AQ1656" s="62"/>
      <c r="AR1656" s="62"/>
      <c r="AS1656" s="62"/>
      <c r="AT1656" s="62"/>
      <c r="AU1656" s="62"/>
      <c r="AV1656" s="62"/>
      <c r="AW1656" s="62"/>
      <c r="AX1656" s="62"/>
      <c r="AY1656" s="62"/>
    </row>
    <row r="1657" spans="1:51" ht="12.75">
      <c r="A1657" s="309"/>
      <c r="B1657" s="234"/>
      <c r="C1657" s="223"/>
      <c r="D1657" s="191"/>
      <c r="E1657" s="131"/>
      <c r="F1657" s="185"/>
      <c r="G1657" s="84"/>
      <c r="H1657" s="84"/>
      <c r="I1657" s="85"/>
      <c r="J1657" s="85"/>
      <c r="K1657" s="85"/>
      <c r="L1657" s="85"/>
      <c r="M1657" s="85"/>
      <c r="N1657" s="85"/>
      <c r="O1657" s="85"/>
      <c r="P1657" s="85"/>
      <c r="Q1657" s="85"/>
      <c r="R1657" s="85"/>
      <c r="S1657" s="69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62"/>
      <c r="AF1657" s="62"/>
      <c r="AG1657" s="62"/>
      <c r="AH1657" s="62"/>
      <c r="AI1657" s="62"/>
      <c r="AJ1657" s="62"/>
      <c r="AK1657" s="62"/>
      <c r="AL1657" s="62"/>
      <c r="AM1657" s="62"/>
      <c r="AN1657" s="62"/>
      <c r="AO1657" s="62"/>
      <c r="AP1657" s="62"/>
      <c r="AQ1657" s="62"/>
      <c r="AR1657" s="62"/>
      <c r="AS1657" s="62"/>
      <c r="AT1657" s="62"/>
      <c r="AU1657" s="62"/>
      <c r="AV1657" s="62"/>
      <c r="AW1657" s="62"/>
      <c r="AX1657" s="62"/>
      <c r="AY1657" s="62"/>
    </row>
    <row r="1658" spans="1:51" ht="12.75">
      <c r="A1658" s="309"/>
      <c r="B1658" s="234"/>
      <c r="C1658" s="223"/>
      <c r="D1658" s="191"/>
      <c r="E1658" s="131"/>
      <c r="F1658" s="185"/>
      <c r="G1658" s="84"/>
      <c r="H1658" s="84"/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69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62"/>
      <c r="AF1658" s="62"/>
      <c r="AG1658" s="62"/>
      <c r="AH1658" s="62"/>
      <c r="AI1658" s="62"/>
      <c r="AJ1658" s="62"/>
      <c r="AK1658" s="62"/>
      <c r="AL1658" s="62"/>
      <c r="AM1658" s="62"/>
      <c r="AN1658" s="62"/>
      <c r="AO1658" s="62"/>
      <c r="AP1658" s="62"/>
      <c r="AQ1658" s="62"/>
      <c r="AR1658" s="62"/>
      <c r="AS1658" s="62"/>
      <c r="AT1658" s="62"/>
      <c r="AU1658" s="62"/>
      <c r="AV1658" s="62"/>
      <c r="AW1658" s="62"/>
      <c r="AX1658" s="62"/>
      <c r="AY1658" s="62"/>
    </row>
    <row r="1659" spans="1:51" ht="12.75">
      <c r="A1659" s="309"/>
      <c r="B1659" s="234"/>
      <c r="C1659" s="223"/>
      <c r="D1659" s="191"/>
      <c r="E1659" s="131"/>
      <c r="F1659" s="185"/>
      <c r="G1659" s="84"/>
      <c r="H1659" s="84"/>
      <c r="I1659" s="85"/>
      <c r="J1659" s="85"/>
      <c r="K1659" s="85"/>
      <c r="L1659" s="85"/>
      <c r="M1659" s="85"/>
      <c r="N1659" s="85"/>
      <c r="O1659" s="85"/>
      <c r="P1659" s="85"/>
      <c r="Q1659" s="85"/>
      <c r="R1659" s="85"/>
      <c r="S1659" s="69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62"/>
      <c r="AF1659" s="62"/>
      <c r="AG1659" s="62"/>
      <c r="AH1659" s="62"/>
      <c r="AI1659" s="62"/>
      <c r="AJ1659" s="62"/>
      <c r="AK1659" s="62"/>
      <c r="AL1659" s="62"/>
      <c r="AM1659" s="62"/>
      <c r="AN1659" s="62"/>
      <c r="AO1659" s="62"/>
      <c r="AP1659" s="62"/>
      <c r="AQ1659" s="62"/>
      <c r="AR1659" s="62"/>
      <c r="AS1659" s="62"/>
      <c r="AT1659" s="62"/>
      <c r="AU1659" s="62"/>
      <c r="AV1659" s="62"/>
      <c r="AW1659" s="62"/>
      <c r="AX1659" s="62"/>
      <c r="AY1659" s="62"/>
    </row>
    <row r="1660" spans="1:51" ht="12.75">
      <c r="A1660" s="309"/>
      <c r="B1660" s="234"/>
      <c r="C1660" s="223"/>
      <c r="D1660" s="191"/>
      <c r="E1660" s="131"/>
      <c r="F1660" s="185"/>
      <c r="G1660" s="84"/>
      <c r="H1660" s="84"/>
      <c r="I1660" s="85"/>
      <c r="J1660" s="85"/>
      <c r="K1660" s="85"/>
      <c r="L1660" s="85"/>
      <c r="M1660" s="85"/>
      <c r="N1660" s="85"/>
      <c r="O1660" s="85"/>
      <c r="P1660" s="85"/>
      <c r="Q1660" s="85"/>
      <c r="R1660" s="85"/>
      <c r="S1660" s="69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62"/>
      <c r="AF1660" s="62"/>
      <c r="AG1660" s="62"/>
      <c r="AH1660" s="62"/>
      <c r="AI1660" s="62"/>
      <c r="AJ1660" s="62"/>
      <c r="AK1660" s="62"/>
      <c r="AL1660" s="62"/>
      <c r="AM1660" s="62"/>
      <c r="AN1660" s="62"/>
      <c r="AO1660" s="62"/>
      <c r="AP1660" s="62"/>
      <c r="AQ1660" s="62"/>
      <c r="AR1660" s="62"/>
      <c r="AS1660" s="62"/>
      <c r="AT1660" s="62"/>
      <c r="AU1660" s="62"/>
      <c r="AV1660" s="62"/>
      <c r="AW1660" s="62"/>
      <c r="AX1660" s="62"/>
      <c r="AY1660" s="62"/>
    </row>
    <row r="1661" spans="1:51" ht="12.75">
      <c r="A1661" s="309"/>
      <c r="B1661" s="234"/>
      <c r="C1661" s="223"/>
      <c r="D1661" s="191"/>
      <c r="E1661" s="131"/>
      <c r="F1661" s="185"/>
      <c r="G1661" s="84"/>
      <c r="H1661" s="84"/>
      <c r="I1661" s="85"/>
      <c r="J1661" s="85"/>
      <c r="K1661" s="85"/>
      <c r="L1661" s="85"/>
      <c r="M1661" s="85"/>
      <c r="N1661" s="85"/>
      <c r="O1661" s="85"/>
      <c r="P1661" s="85"/>
      <c r="Q1661" s="85"/>
      <c r="R1661" s="85"/>
      <c r="S1661" s="69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62"/>
      <c r="AF1661" s="62"/>
      <c r="AG1661" s="62"/>
      <c r="AH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2"/>
      <c r="AV1661" s="62"/>
      <c r="AW1661" s="62"/>
      <c r="AX1661" s="62"/>
      <c r="AY1661" s="62"/>
    </row>
    <row r="1662" spans="1:51" ht="12.75">
      <c r="A1662" s="309"/>
      <c r="B1662" s="234"/>
      <c r="C1662" s="223"/>
      <c r="D1662" s="191"/>
      <c r="E1662" s="131"/>
      <c r="F1662" s="185"/>
      <c r="G1662" s="84"/>
      <c r="H1662" s="84"/>
      <c r="I1662" s="85"/>
      <c r="J1662" s="85"/>
      <c r="K1662" s="85"/>
      <c r="L1662" s="85"/>
      <c r="M1662" s="85"/>
      <c r="N1662" s="85"/>
      <c r="O1662" s="85"/>
      <c r="P1662" s="85"/>
      <c r="Q1662" s="85"/>
      <c r="R1662" s="85"/>
      <c r="S1662" s="69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62"/>
      <c r="AF1662" s="62"/>
      <c r="AG1662" s="62"/>
      <c r="AH1662" s="62"/>
      <c r="AI1662" s="62"/>
      <c r="AJ1662" s="62"/>
      <c r="AK1662" s="62"/>
      <c r="AL1662" s="62"/>
      <c r="AM1662" s="62"/>
      <c r="AN1662" s="62"/>
      <c r="AO1662" s="62"/>
      <c r="AP1662" s="62"/>
      <c r="AQ1662" s="62"/>
      <c r="AR1662" s="62"/>
      <c r="AS1662" s="62"/>
      <c r="AT1662" s="62"/>
      <c r="AU1662" s="62"/>
      <c r="AV1662" s="62"/>
      <c r="AW1662" s="62"/>
      <c r="AX1662" s="62"/>
      <c r="AY1662" s="62"/>
    </row>
    <row r="1663" spans="1:51" ht="12.75">
      <c r="A1663" s="309"/>
      <c r="B1663" s="234"/>
      <c r="C1663" s="223"/>
      <c r="D1663" s="191"/>
      <c r="E1663" s="131"/>
      <c r="F1663" s="185"/>
      <c r="G1663" s="84"/>
      <c r="H1663" s="84"/>
      <c r="I1663" s="85"/>
      <c r="J1663" s="85"/>
      <c r="K1663" s="85"/>
      <c r="L1663" s="85"/>
      <c r="M1663" s="85"/>
      <c r="N1663" s="85"/>
      <c r="O1663" s="85"/>
      <c r="P1663" s="85"/>
      <c r="Q1663" s="85"/>
      <c r="R1663" s="85"/>
      <c r="S1663" s="69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62"/>
      <c r="AF1663" s="62"/>
      <c r="AG1663" s="62"/>
      <c r="AH1663" s="62"/>
      <c r="AI1663" s="62"/>
      <c r="AJ1663" s="62"/>
      <c r="AK1663" s="62"/>
      <c r="AL1663" s="62"/>
      <c r="AM1663" s="62"/>
      <c r="AN1663" s="62"/>
      <c r="AO1663" s="62"/>
      <c r="AP1663" s="62"/>
      <c r="AQ1663" s="62"/>
      <c r="AR1663" s="62"/>
      <c r="AS1663" s="62"/>
      <c r="AT1663" s="62"/>
      <c r="AU1663" s="62"/>
      <c r="AV1663" s="62"/>
      <c r="AW1663" s="62"/>
      <c r="AX1663" s="62"/>
      <c r="AY1663" s="62"/>
    </row>
    <row r="1664" spans="1:51" ht="12.75">
      <c r="A1664" s="309"/>
      <c r="B1664" s="234"/>
      <c r="C1664" s="223"/>
      <c r="D1664" s="191"/>
      <c r="E1664" s="131"/>
      <c r="F1664" s="185"/>
      <c r="G1664" s="84"/>
      <c r="H1664" s="84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69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2"/>
      <c r="AV1664" s="62"/>
      <c r="AW1664" s="62"/>
      <c r="AX1664" s="62"/>
      <c r="AY1664" s="62"/>
    </row>
    <row r="1665" spans="1:51" ht="12.75">
      <c r="A1665" s="309"/>
      <c r="B1665" s="234"/>
      <c r="C1665" s="223"/>
      <c r="D1665" s="191"/>
      <c r="E1665" s="131"/>
      <c r="F1665" s="185"/>
      <c r="G1665" s="84"/>
      <c r="H1665" s="84"/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69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62"/>
      <c r="AF1665" s="62"/>
      <c r="AG1665" s="62"/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2"/>
      <c r="AV1665" s="62"/>
      <c r="AW1665" s="62"/>
      <c r="AX1665" s="62"/>
      <c r="AY1665" s="62"/>
    </row>
    <row r="1666" spans="1:51" ht="12.75">
      <c r="A1666" s="309"/>
      <c r="B1666" s="234"/>
      <c r="C1666" s="223"/>
      <c r="D1666" s="191"/>
      <c r="E1666" s="131"/>
      <c r="F1666" s="185"/>
      <c r="G1666" s="84"/>
      <c r="H1666" s="84"/>
      <c r="I1666" s="85"/>
      <c r="J1666" s="85"/>
      <c r="K1666" s="85"/>
      <c r="L1666" s="85"/>
      <c r="M1666" s="85"/>
      <c r="N1666" s="85"/>
      <c r="O1666" s="85"/>
      <c r="P1666" s="85"/>
      <c r="Q1666" s="85"/>
      <c r="R1666" s="85"/>
      <c r="S1666" s="69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2"/>
      <c r="AV1666" s="62"/>
      <c r="AW1666" s="62"/>
      <c r="AX1666" s="62"/>
      <c r="AY1666" s="62"/>
    </row>
    <row r="1667" spans="1:51" ht="12.75">
      <c r="A1667" s="309"/>
      <c r="B1667" s="234"/>
      <c r="C1667" s="223"/>
      <c r="D1667" s="191"/>
      <c r="E1667" s="131"/>
      <c r="F1667" s="185"/>
      <c r="G1667" s="84"/>
      <c r="H1667" s="84"/>
      <c r="I1667" s="85"/>
      <c r="J1667" s="85"/>
      <c r="K1667" s="85"/>
      <c r="L1667" s="85"/>
      <c r="M1667" s="85"/>
      <c r="N1667" s="85"/>
      <c r="O1667" s="85"/>
      <c r="P1667" s="85"/>
      <c r="Q1667" s="85"/>
      <c r="R1667" s="85"/>
      <c r="S1667" s="69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2"/>
      <c r="AV1667" s="62"/>
      <c r="AW1667" s="62"/>
      <c r="AX1667" s="62"/>
      <c r="AY1667" s="62"/>
    </row>
    <row r="1668" spans="1:51" ht="12.75">
      <c r="A1668" s="309"/>
      <c r="B1668" s="234"/>
      <c r="C1668" s="223"/>
      <c r="D1668" s="191"/>
      <c r="E1668" s="131"/>
      <c r="F1668" s="185"/>
      <c r="G1668" s="84"/>
      <c r="H1668" s="84"/>
      <c r="I1668" s="85"/>
      <c r="J1668" s="85"/>
      <c r="K1668" s="85"/>
      <c r="L1668" s="85"/>
      <c r="M1668" s="85"/>
      <c r="N1668" s="85"/>
      <c r="O1668" s="85"/>
      <c r="P1668" s="85"/>
      <c r="Q1668" s="85"/>
      <c r="R1668" s="85"/>
      <c r="S1668" s="69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  <c r="AE1668" s="62"/>
      <c r="AF1668" s="62"/>
      <c r="AG1668" s="62"/>
      <c r="AH1668" s="62"/>
      <c r="AI1668" s="62"/>
      <c r="AJ1668" s="62"/>
      <c r="AK1668" s="62"/>
      <c r="AL1668" s="62"/>
      <c r="AM1668" s="62"/>
      <c r="AN1668" s="62"/>
      <c r="AO1668" s="62"/>
      <c r="AP1668" s="62"/>
      <c r="AQ1668" s="62"/>
      <c r="AR1668" s="62"/>
      <c r="AS1668" s="62"/>
      <c r="AT1668" s="62"/>
      <c r="AU1668" s="62"/>
      <c r="AV1668" s="62"/>
      <c r="AW1668" s="62"/>
      <c r="AX1668" s="62"/>
      <c r="AY1668" s="62"/>
    </row>
    <row r="1669" spans="1:51" ht="12.75">
      <c r="A1669" s="309"/>
      <c r="B1669" s="234"/>
      <c r="C1669" s="223"/>
      <c r="D1669" s="191"/>
      <c r="E1669" s="131"/>
      <c r="F1669" s="185"/>
      <c r="G1669" s="84"/>
      <c r="H1669" s="84"/>
      <c r="I1669" s="85"/>
      <c r="J1669" s="85"/>
      <c r="K1669" s="85"/>
      <c r="L1669" s="85"/>
      <c r="M1669" s="85"/>
      <c r="N1669" s="85"/>
      <c r="O1669" s="85"/>
      <c r="P1669" s="85"/>
      <c r="Q1669" s="85"/>
      <c r="R1669" s="85"/>
      <c r="S1669" s="69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62"/>
      <c r="AF1669" s="62"/>
      <c r="AG1669" s="62"/>
      <c r="AH1669" s="62"/>
      <c r="AI1669" s="62"/>
      <c r="AJ1669" s="62"/>
      <c r="AK1669" s="62"/>
      <c r="AL1669" s="62"/>
      <c r="AM1669" s="62"/>
      <c r="AN1669" s="62"/>
      <c r="AO1669" s="62"/>
      <c r="AP1669" s="62"/>
      <c r="AQ1669" s="62"/>
      <c r="AR1669" s="62"/>
      <c r="AS1669" s="62"/>
      <c r="AT1669" s="62"/>
      <c r="AU1669" s="62"/>
      <c r="AV1669" s="62"/>
      <c r="AW1669" s="62"/>
      <c r="AX1669" s="62"/>
      <c r="AY1669" s="62"/>
    </row>
    <row r="1670" spans="1:51" ht="12.75">
      <c r="A1670" s="309"/>
      <c r="B1670" s="234"/>
      <c r="C1670" s="223"/>
      <c r="D1670" s="191"/>
      <c r="E1670" s="131"/>
      <c r="F1670" s="185"/>
      <c r="G1670" s="84"/>
      <c r="H1670" s="84"/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69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62"/>
      <c r="AF1670" s="62"/>
      <c r="AG1670" s="62"/>
      <c r="AH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R1670" s="62"/>
      <c r="AS1670" s="62"/>
      <c r="AT1670" s="62"/>
      <c r="AU1670" s="62"/>
      <c r="AV1670" s="62"/>
      <c r="AW1670" s="62"/>
      <c r="AX1670" s="62"/>
      <c r="AY1670" s="62"/>
    </row>
    <row r="1671" spans="1:51" ht="12.75">
      <c r="A1671" s="309"/>
      <c r="B1671" s="234"/>
      <c r="C1671" s="223"/>
      <c r="D1671" s="191"/>
      <c r="E1671" s="131"/>
      <c r="F1671" s="185"/>
      <c r="G1671" s="84"/>
      <c r="H1671" s="84"/>
      <c r="I1671" s="85"/>
      <c r="J1671" s="85"/>
      <c r="K1671" s="85"/>
      <c r="L1671" s="85"/>
      <c r="M1671" s="85"/>
      <c r="N1671" s="85"/>
      <c r="O1671" s="85"/>
      <c r="P1671" s="85"/>
      <c r="Q1671" s="85"/>
      <c r="R1671" s="85"/>
      <c r="S1671" s="69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62"/>
      <c r="AF1671" s="62"/>
      <c r="AG1671" s="62"/>
      <c r="AH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R1671" s="62"/>
      <c r="AS1671" s="62"/>
      <c r="AT1671" s="62"/>
      <c r="AU1671" s="62"/>
      <c r="AV1671" s="62"/>
      <c r="AW1671" s="62"/>
      <c r="AX1671" s="62"/>
      <c r="AY1671" s="62"/>
    </row>
    <row r="1672" spans="1:51" ht="12.75">
      <c r="A1672" s="309"/>
      <c r="B1672" s="234"/>
      <c r="C1672" s="223"/>
      <c r="D1672" s="191"/>
      <c r="E1672" s="131"/>
      <c r="F1672" s="185"/>
      <c r="G1672" s="84"/>
      <c r="H1672" s="84"/>
      <c r="I1672" s="85"/>
      <c r="J1672" s="85"/>
      <c r="K1672" s="85"/>
      <c r="L1672" s="85"/>
      <c r="M1672" s="85"/>
      <c r="N1672" s="85"/>
      <c r="O1672" s="85"/>
      <c r="P1672" s="85"/>
      <c r="Q1672" s="85"/>
      <c r="R1672" s="85"/>
      <c r="S1672" s="69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  <c r="AE1672" s="62"/>
      <c r="AF1672" s="62"/>
      <c r="AG1672" s="62"/>
      <c r="AH1672" s="62"/>
      <c r="AI1672" s="62"/>
      <c r="AJ1672" s="62"/>
      <c r="AK1672" s="62"/>
      <c r="AL1672" s="62"/>
      <c r="AM1672" s="62"/>
      <c r="AN1672" s="62"/>
      <c r="AO1672" s="62"/>
      <c r="AP1672" s="62"/>
      <c r="AQ1672" s="62"/>
      <c r="AR1672" s="62"/>
      <c r="AS1672" s="62"/>
      <c r="AT1672" s="62"/>
      <c r="AU1672" s="62"/>
      <c r="AV1672" s="62"/>
      <c r="AW1672" s="62"/>
      <c r="AX1672" s="62"/>
      <c r="AY1672" s="62"/>
    </row>
    <row r="1673" spans="1:51" ht="12.75">
      <c r="A1673" s="309"/>
      <c r="B1673" s="234"/>
      <c r="C1673" s="223"/>
      <c r="D1673" s="191"/>
      <c r="E1673" s="131"/>
      <c r="F1673" s="185"/>
      <c r="G1673" s="84"/>
      <c r="H1673" s="84"/>
      <c r="I1673" s="85"/>
      <c r="J1673" s="85"/>
      <c r="K1673" s="85"/>
      <c r="L1673" s="85"/>
      <c r="M1673" s="85"/>
      <c r="N1673" s="85"/>
      <c r="O1673" s="85"/>
      <c r="P1673" s="85"/>
      <c r="Q1673" s="85"/>
      <c r="R1673" s="85"/>
      <c r="S1673" s="69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62"/>
      <c r="AF1673" s="62"/>
      <c r="AG1673" s="62"/>
      <c r="AH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R1673" s="62"/>
      <c r="AS1673" s="62"/>
      <c r="AT1673" s="62"/>
      <c r="AU1673" s="62"/>
      <c r="AV1673" s="62"/>
      <c r="AW1673" s="62"/>
      <c r="AX1673" s="62"/>
      <c r="AY1673" s="62"/>
    </row>
    <row r="1674" spans="1:51" ht="12.75">
      <c r="A1674" s="309"/>
      <c r="B1674" s="234"/>
      <c r="C1674" s="223"/>
      <c r="D1674" s="191"/>
      <c r="E1674" s="131"/>
      <c r="F1674" s="185"/>
      <c r="G1674" s="84"/>
      <c r="H1674" s="84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69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  <c r="AE1674" s="62"/>
      <c r="AF1674" s="62"/>
      <c r="AG1674" s="62"/>
      <c r="AH1674" s="62"/>
      <c r="AI1674" s="62"/>
      <c r="AJ1674" s="62"/>
      <c r="AK1674" s="62"/>
      <c r="AL1674" s="62"/>
      <c r="AM1674" s="62"/>
      <c r="AN1674" s="62"/>
      <c r="AO1674" s="62"/>
      <c r="AP1674" s="62"/>
      <c r="AQ1674" s="62"/>
      <c r="AR1674" s="62"/>
      <c r="AS1674" s="62"/>
      <c r="AT1674" s="62"/>
      <c r="AU1674" s="62"/>
      <c r="AV1674" s="62"/>
      <c r="AW1674" s="62"/>
      <c r="AX1674" s="62"/>
      <c r="AY1674" s="62"/>
    </row>
    <row r="1675" spans="1:51" ht="12.75">
      <c r="A1675" s="309"/>
      <c r="B1675" s="234"/>
      <c r="C1675" s="223"/>
      <c r="D1675" s="191"/>
      <c r="E1675" s="131"/>
      <c r="F1675" s="185"/>
      <c r="G1675" s="84"/>
      <c r="H1675" s="84"/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69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  <c r="AE1675" s="62"/>
      <c r="AF1675" s="62"/>
      <c r="AG1675" s="62"/>
      <c r="AH1675" s="62"/>
      <c r="AI1675" s="62"/>
      <c r="AJ1675" s="62"/>
      <c r="AK1675" s="62"/>
      <c r="AL1675" s="62"/>
      <c r="AM1675" s="62"/>
      <c r="AN1675" s="62"/>
      <c r="AO1675" s="62"/>
      <c r="AP1675" s="62"/>
      <c r="AQ1675" s="62"/>
      <c r="AR1675" s="62"/>
      <c r="AS1675" s="62"/>
      <c r="AT1675" s="62"/>
      <c r="AU1675" s="62"/>
      <c r="AV1675" s="62"/>
      <c r="AW1675" s="62"/>
      <c r="AX1675" s="62"/>
      <c r="AY1675" s="62"/>
    </row>
    <row r="1676" spans="1:51" ht="12.75">
      <c r="A1676" s="309"/>
      <c r="B1676" s="234"/>
      <c r="C1676" s="223"/>
      <c r="D1676" s="191"/>
      <c r="E1676" s="131"/>
      <c r="F1676" s="185"/>
      <c r="G1676" s="84"/>
      <c r="H1676" s="84"/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69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  <c r="AE1676" s="62"/>
      <c r="AF1676" s="62"/>
      <c r="AG1676" s="62"/>
      <c r="AH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R1676" s="62"/>
      <c r="AS1676" s="62"/>
      <c r="AT1676" s="62"/>
      <c r="AU1676" s="62"/>
      <c r="AV1676" s="62"/>
      <c r="AW1676" s="62"/>
      <c r="AX1676" s="62"/>
      <c r="AY1676" s="62"/>
    </row>
    <row r="1677" spans="1:51" ht="12.75">
      <c r="A1677" s="309"/>
      <c r="B1677" s="234"/>
      <c r="C1677" s="223"/>
      <c r="D1677" s="191"/>
      <c r="E1677" s="131"/>
      <c r="F1677" s="185"/>
      <c r="G1677" s="84"/>
      <c r="H1677" s="84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69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62"/>
      <c r="AF1677" s="62"/>
      <c r="AG1677" s="62"/>
      <c r="AH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R1677" s="62"/>
      <c r="AS1677" s="62"/>
      <c r="AT1677" s="62"/>
      <c r="AU1677" s="62"/>
      <c r="AV1677" s="62"/>
      <c r="AW1677" s="62"/>
      <c r="AX1677" s="62"/>
      <c r="AY1677" s="62"/>
    </row>
    <row r="1678" spans="1:51" ht="12.75">
      <c r="A1678" s="309"/>
      <c r="B1678" s="234"/>
      <c r="C1678" s="223"/>
      <c r="D1678" s="191"/>
      <c r="E1678" s="131"/>
      <c r="F1678" s="185"/>
      <c r="G1678" s="84"/>
      <c r="H1678" s="84"/>
      <c r="I1678" s="85"/>
      <c r="J1678" s="85"/>
      <c r="K1678" s="85"/>
      <c r="L1678" s="85"/>
      <c r="M1678" s="85"/>
      <c r="N1678" s="85"/>
      <c r="O1678" s="85"/>
      <c r="P1678" s="85"/>
      <c r="Q1678" s="85"/>
      <c r="R1678" s="85"/>
      <c r="S1678" s="69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  <c r="AE1678" s="62"/>
      <c r="AF1678" s="62"/>
      <c r="AG1678" s="62"/>
      <c r="AH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R1678" s="62"/>
      <c r="AS1678" s="62"/>
      <c r="AT1678" s="62"/>
      <c r="AU1678" s="62"/>
      <c r="AV1678" s="62"/>
      <c r="AW1678" s="62"/>
      <c r="AX1678" s="62"/>
      <c r="AY1678" s="62"/>
    </row>
    <row r="1679" spans="1:51" ht="12.75">
      <c r="A1679" s="309"/>
      <c r="B1679" s="234"/>
      <c r="C1679" s="223"/>
      <c r="D1679" s="191"/>
      <c r="E1679" s="131"/>
      <c r="F1679" s="185"/>
      <c r="G1679" s="84"/>
      <c r="H1679" s="84"/>
      <c r="I1679" s="85"/>
      <c r="J1679" s="85"/>
      <c r="K1679" s="85"/>
      <c r="L1679" s="85"/>
      <c r="M1679" s="85"/>
      <c r="N1679" s="85"/>
      <c r="O1679" s="85"/>
      <c r="P1679" s="85"/>
      <c r="Q1679" s="85"/>
      <c r="R1679" s="85"/>
      <c r="S1679" s="69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  <c r="AE1679" s="62"/>
      <c r="AF1679" s="62"/>
      <c r="AG1679" s="62"/>
      <c r="AH1679" s="62"/>
      <c r="AI1679" s="62"/>
      <c r="AJ1679" s="62"/>
      <c r="AK1679" s="62"/>
      <c r="AL1679" s="62"/>
      <c r="AM1679" s="62"/>
      <c r="AN1679" s="62"/>
      <c r="AO1679" s="62"/>
      <c r="AP1679" s="62"/>
      <c r="AQ1679" s="62"/>
      <c r="AR1679" s="62"/>
      <c r="AS1679" s="62"/>
      <c r="AT1679" s="62"/>
      <c r="AU1679" s="62"/>
      <c r="AV1679" s="62"/>
      <c r="AW1679" s="62"/>
      <c r="AX1679" s="62"/>
      <c r="AY1679" s="62"/>
    </row>
    <row r="1680" spans="1:51" ht="12.75">
      <c r="A1680" s="309"/>
      <c r="B1680" s="234"/>
      <c r="C1680" s="223"/>
      <c r="D1680" s="191"/>
      <c r="E1680" s="131"/>
      <c r="F1680" s="185"/>
      <c r="G1680" s="84"/>
      <c r="H1680" s="84"/>
      <c r="I1680" s="85"/>
      <c r="J1680" s="85"/>
      <c r="K1680" s="85"/>
      <c r="L1680" s="85"/>
      <c r="M1680" s="85"/>
      <c r="N1680" s="85"/>
      <c r="O1680" s="85"/>
      <c r="P1680" s="85"/>
      <c r="Q1680" s="85"/>
      <c r="R1680" s="85"/>
      <c r="S1680" s="69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  <c r="AE1680" s="62"/>
      <c r="AF1680" s="62"/>
      <c r="AG1680" s="62"/>
      <c r="AH1680" s="62"/>
      <c r="AI1680" s="62"/>
      <c r="AJ1680" s="62"/>
      <c r="AK1680" s="62"/>
      <c r="AL1680" s="62"/>
      <c r="AM1680" s="62"/>
      <c r="AN1680" s="62"/>
      <c r="AO1680" s="62"/>
      <c r="AP1680" s="62"/>
      <c r="AQ1680" s="62"/>
      <c r="AR1680" s="62"/>
      <c r="AS1680" s="62"/>
      <c r="AT1680" s="62"/>
      <c r="AU1680" s="62"/>
      <c r="AV1680" s="62"/>
      <c r="AW1680" s="62"/>
      <c r="AX1680" s="62"/>
      <c r="AY1680" s="62"/>
    </row>
    <row r="1681" spans="1:51" ht="12.75">
      <c r="A1681" s="309"/>
      <c r="B1681" s="234"/>
      <c r="C1681" s="223"/>
      <c r="D1681" s="191"/>
      <c r="E1681" s="131"/>
      <c r="F1681" s="185"/>
      <c r="G1681" s="84"/>
      <c r="H1681" s="84"/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69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  <c r="AE1681" s="62"/>
      <c r="AF1681" s="62"/>
      <c r="AG1681" s="62"/>
      <c r="AH1681" s="62"/>
      <c r="AI1681" s="62"/>
      <c r="AJ1681" s="62"/>
      <c r="AK1681" s="62"/>
      <c r="AL1681" s="62"/>
      <c r="AM1681" s="62"/>
      <c r="AN1681" s="62"/>
      <c r="AO1681" s="62"/>
      <c r="AP1681" s="62"/>
      <c r="AQ1681" s="62"/>
      <c r="AR1681" s="62"/>
      <c r="AS1681" s="62"/>
      <c r="AT1681" s="62"/>
      <c r="AU1681" s="62"/>
      <c r="AV1681" s="62"/>
      <c r="AW1681" s="62"/>
      <c r="AX1681" s="62"/>
      <c r="AY1681" s="62"/>
    </row>
    <row r="1682" spans="1:51" ht="12.75">
      <c r="A1682" s="309"/>
      <c r="B1682" s="234"/>
      <c r="C1682" s="223"/>
      <c r="D1682" s="191"/>
      <c r="E1682" s="131"/>
      <c r="F1682" s="185"/>
      <c r="G1682" s="84"/>
      <c r="H1682" s="84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69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62"/>
      <c r="AF1682" s="62"/>
      <c r="AG1682" s="62"/>
      <c r="AH1682" s="62"/>
      <c r="AI1682" s="62"/>
      <c r="AJ1682" s="62"/>
      <c r="AK1682" s="62"/>
      <c r="AL1682" s="62"/>
      <c r="AM1682" s="62"/>
      <c r="AN1682" s="62"/>
      <c r="AO1682" s="62"/>
      <c r="AP1682" s="62"/>
      <c r="AQ1682" s="62"/>
      <c r="AR1682" s="62"/>
      <c r="AS1682" s="62"/>
      <c r="AT1682" s="62"/>
      <c r="AU1682" s="62"/>
      <c r="AV1682" s="62"/>
      <c r="AW1682" s="62"/>
      <c r="AX1682" s="62"/>
      <c r="AY1682" s="62"/>
    </row>
    <row r="1683" spans="1:51" ht="12.75">
      <c r="A1683" s="309"/>
      <c r="B1683" s="234"/>
      <c r="C1683" s="223"/>
      <c r="D1683" s="191"/>
      <c r="E1683" s="131"/>
      <c r="F1683" s="185"/>
      <c r="G1683" s="84"/>
      <c r="H1683" s="84"/>
      <c r="I1683" s="85"/>
      <c r="J1683" s="85"/>
      <c r="K1683" s="85"/>
      <c r="L1683" s="85"/>
      <c r="M1683" s="85"/>
      <c r="N1683" s="85"/>
      <c r="O1683" s="85"/>
      <c r="P1683" s="85"/>
      <c r="Q1683" s="85"/>
      <c r="R1683" s="85"/>
      <c r="S1683" s="69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62"/>
      <c r="AF1683" s="62"/>
      <c r="AG1683" s="62"/>
      <c r="AH1683" s="62"/>
      <c r="AI1683" s="62"/>
      <c r="AJ1683" s="62"/>
      <c r="AK1683" s="62"/>
      <c r="AL1683" s="62"/>
      <c r="AM1683" s="62"/>
      <c r="AN1683" s="62"/>
      <c r="AO1683" s="62"/>
      <c r="AP1683" s="62"/>
      <c r="AQ1683" s="62"/>
      <c r="AR1683" s="62"/>
      <c r="AS1683" s="62"/>
      <c r="AT1683" s="62"/>
      <c r="AU1683" s="62"/>
      <c r="AV1683" s="62"/>
      <c r="AW1683" s="62"/>
      <c r="AX1683" s="62"/>
      <c r="AY1683" s="62"/>
    </row>
    <row r="1684" spans="1:51" ht="12.75">
      <c r="A1684" s="309"/>
      <c r="B1684" s="234"/>
      <c r="C1684" s="223"/>
      <c r="D1684" s="191"/>
      <c r="E1684" s="131"/>
      <c r="F1684" s="185"/>
      <c r="G1684" s="84"/>
      <c r="H1684" s="84"/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69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62"/>
      <c r="AF1684" s="62"/>
      <c r="AG1684" s="62"/>
      <c r="AH1684" s="62"/>
      <c r="AI1684" s="62"/>
      <c r="AJ1684" s="62"/>
      <c r="AK1684" s="62"/>
      <c r="AL1684" s="62"/>
      <c r="AM1684" s="62"/>
      <c r="AN1684" s="62"/>
      <c r="AO1684" s="62"/>
      <c r="AP1684" s="62"/>
      <c r="AQ1684" s="62"/>
      <c r="AR1684" s="62"/>
      <c r="AS1684" s="62"/>
      <c r="AT1684" s="62"/>
      <c r="AU1684" s="62"/>
      <c r="AV1684" s="62"/>
      <c r="AW1684" s="62"/>
      <c r="AX1684" s="62"/>
      <c r="AY1684" s="62"/>
    </row>
    <row r="1685" spans="1:51" ht="12.75">
      <c r="A1685" s="309"/>
      <c r="B1685" s="234"/>
      <c r="C1685" s="223"/>
      <c r="D1685" s="191"/>
      <c r="E1685" s="131"/>
      <c r="F1685" s="185"/>
      <c r="G1685" s="84"/>
      <c r="H1685" s="84"/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69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62"/>
      <c r="AF1685" s="62"/>
      <c r="AG1685" s="62"/>
      <c r="AH1685" s="62"/>
      <c r="AI1685" s="62"/>
      <c r="AJ1685" s="62"/>
      <c r="AK1685" s="62"/>
      <c r="AL1685" s="62"/>
      <c r="AM1685" s="62"/>
      <c r="AN1685" s="62"/>
      <c r="AO1685" s="62"/>
      <c r="AP1685" s="62"/>
      <c r="AQ1685" s="62"/>
      <c r="AR1685" s="62"/>
      <c r="AS1685" s="62"/>
      <c r="AT1685" s="62"/>
      <c r="AU1685" s="62"/>
      <c r="AV1685" s="62"/>
      <c r="AW1685" s="62"/>
      <c r="AX1685" s="62"/>
      <c r="AY1685" s="62"/>
    </row>
    <row r="1686" spans="1:51" ht="12.75">
      <c r="A1686" s="309"/>
      <c r="B1686" s="234"/>
      <c r="C1686" s="223"/>
      <c r="D1686" s="191"/>
      <c r="E1686" s="131"/>
      <c r="F1686" s="185"/>
      <c r="G1686" s="84"/>
      <c r="H1686" s="84"/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69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62"/>
      <c r="AF1686" s="62"/>
      <c r="AG1686" s="62"/>
      <c r="AH1686" s="62"/>
      <c r="AI1686" s="62"/>
      <c r="AJ1686" s="62"/>
      <c r="AK1686" s="62"/>
      <c r="AL1686" s="62"/>
      <c r="AM1686" s="62"/>
      <c r="AN1686" s="62"/>
      <c r="AO1686" s="62"/>
      <c r="AP1686" s="62"/>
      <c r="AQ1686" s="62"/>
      <c r="AR1686" s="62"/>
      <c r="AS1686" s="62"/>
      <c r="AT1686" s="62"/>
      <c r="AU1686" s="62"/>
      <c r="AV1686" s="62"/>
      <c r="AW1686" s="62"/>
      <c r="AX1686" s="62"/>
      <c r="AY1686" s="62"/>
    </row>
    <row r="1687" spans="1:51" ht="12.75">
      <c r="A1687" s="309"/>
      <c r="B1687" s="234"/>
      <c r="C1687" s="223"/>
      <c r="D1687" s="191"/>
      <c r="E1687" s="131"/>
      <c r="F1687" s="185"/>
      <c r="G1687" s="84"/>
      <c r="H1687" s="84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69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62"/>
      <c r="AF1687" s="62"/>
      <c r="AG1687" s="62"/>
      <c r="AH1687" s="62"/>
      <c r="AI1687" s="62"/>
      <c r="AJ1687" s="62"/>
      <c r="AK1687" s="62"/>
      <c r="AL1687" s="62"/>
      <c r="AM1687" s="62"/>
      <c r="AN1687" s="62"/>
      <c r="AO1687" s="62"/>
      <c r="AP1687" s="62"/>
      <c r="AQ1687" s="62"/>
      <c r="AR1687" s="62"/>
      <c r="AS1687" s="62"/>
      <c r="AT1687" s="62"/>
      <c r="AU1687" s="62"/>
      <c r="AV1687" s="62"/>
      <c r="AW1687" s="62"/>
      <c r="AX1687" s="62"/>
      <c r="AY1687" s="62"/>
    </row>
    <row r="1688" spans="1:51" ht="12.75">
      <c r="A1688" s="309"/>
      <c r="B1688" s="234"/>
      <c r="C1688" s="223"/>
      <c r="D1688" s="191"/>
      <c r="E1688" s="131"/>
      <c r="F1688" s="185"/>
      <c r="G1688" s="84"/>
      <c r="H1688" s="84"/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69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  <c r="AE1688" s="62"/>
      <c r="AF1688" s="62"/>
      <c r="AG1688" s="62"/>
      <c r="AH1688" s="62"/>
      <c r="AI1688" s="62"/>
      <c r="AJ1688" s="62"/>
      <c r="AK1688" s="62"/>
      <c r="AL1688" s="62"/>
      <c r="AM1688" s="62"/>
      <c r="AN1688" s="62"/>
      <c r="AO1688" s="62"/>
      <c r="AP1688" s="62"/>
      <c r="AQ1688" s="62"/>
      <c r="AR1688" s="62"/>
      <c r="AS1688" s="62"/>
      <c r="AT1688" s="62"/>
      <c r="AU1688" s="62"/>
      <c r="AV1688" s="62"/>
      <c r="AW1688" s="62"/>
      <c r="AX1688" s="62"/>
      <c r="AY1688" s="62"/>
    </row>
    <row r="1689" spans="1:51" ht="12.75">
      <c r="A1689" s="309"/>
      <c r="B1689" s="234"/>
      <c r="C1689" s="223"/>
      <c r="D1689" s="191"/>
      <c r="E1689" s="131"/>
      <c r="F1689" s="185"/>
      <c r="G1689" s="84"/>
      <c r="H1689" s="84"/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69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62"/>
      <c r="AF1689" s="62"/>
      <c r="AG1689" s="62"/>
      <c r="AH1689" s="62"/>
      <c r="AI1689" s="62"/>
      <c r="AJ1689" s="62"/>
      <c r="AK1689" s="62"/>
      <c r="AL1689" s="62"/>
      <c r="AM1689" s="62"/>
      <c r="AN1689" s="62"/>
      <c r="AO1689" s="62"/>
      <c r="AP1689" s="62"/>
      <c r="AQ1689" s="62"/>
      <c r="AR1689" s="62"/>
      <c r="AS1689" s="62"/>
      <c r="AT1689" s="62"/>
      <c r="AU1689" s="62"/>
      <c r="AV1689" s="62"/>
      <c r="AW1689" s="62"/>
      <c r="AX1689" s="62"/>
      <c r="AY1689" s="62"/>
    </row>
    <row r="1690" spans="1:51" ht="12.75">
      <c r="A1690" s="309"/>
      <c r="B1690" s="234"/>
      <c r="C1690" s="223"/>
      <c r="D1690" s="191"/>
      <c r="E1690" s="131"/>
      <c r="F1690" s="185"/>
      <c r="G1690" s="84"/>
      <c r="H1690" s="84"/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69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62"/>
      <c r="AF1690" s="62"/>
      <c r="AG1690" s="62"/>
      <c r="AH1690" s="62"/>
      <c r="AI1690" s="62"/>
      <c r="AJ1690" s="62"/>
      <c r="AK1690" s="62"/>
      <c r="AL1690" s="62"/>
      <c r="AM1690" s="62"/>
      <c r="AN1690" s="62"/>
      <c r="AO1690" s="62"/>
      <c r="AP1690" s="62"/>
      <c r="AQ1690" s="62"/>
      <c r="AR1690" s="62"/>
      <c r="AS1690" s="62"/>
      <c r="AT1690" s="62"/>
      <c r="AU1690" s="62"/>
      <c r="AV1690" s="62"/>
      <c r="AW1690" s="62"/>
      <c r="AX1690" s="62"/>
      <c r="AY1690" s="62"/>
    </row>
    <row r="1691" spans="1:51" ht="12.75">
      <c r="A1691" s="309"/>
      <c r="B1691" s="234"/>
      <c r="C1691" s="223"/>
      <c r="D1691" s="191"/>
      <c r="E1691" s="131"/>
      <c r="F1691" s="185"/>
      <c r="G1691" s="84"/>
      <c r="H1691" s="84"/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69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62"/>
      <c r="AF1691" s="62"/>
      <c r="AG1691" s="62"/>
      <c r="AH1691" s="62"/>
      <c r="AI1691" s="62"/>
      <c r="AJ1691" s="62"/>
      <c r="AK1691" s="62"/>
      <c r="AL1691" s="62"/>
      <c r="AM1691" s="62"/>
      <c r="AN1691" s="62"/>
      <c r="AO1691" s="62"/>
      <c r="AP1691" s="62"/>
      <c r="AQ1691" s="62"/>
      <c r="AR1691" s="62"/>
      <c r="AS1691" s="62"/>
      <c r="AT1691" s="62"/>
      <c r="AU1691" s="62"/>
      <c r="AV1691" s="62"/>
      <c r="AW1691" s="62"/>
      <c r="AX1691" s="62"/>
      <c r="AY1691" s="62"/>
    </row>
    <row r="1692" spans="1:51" ht="12.75">
      <c r="A1692" s="309"/>
      <c r="B1692" s="234"/>
      <c r="C1692" s="223"/>
      <c r="D1692" s="191"/>
      <c r="E1692" s="131"/>
      <c r="F1692" s="185"/>
      <c r="G1692" s="84"/>
      <c r="H1692" s="84"/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69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62"/>
      <c r="AF1692" s="62"/>
      <c r="AG1692" s="62"/>
      <c r="AH1692" s="62"/>
      <c r="AI1692" s="62"/>
      <c r="AJ1692" s="62"/>
      <c r="AK1692" s="62"/>
      <c r="AL1692" s="62"/>
      <c r="AM1692" s="62"/>
      <c r="AN1692" s="62"/>
      <c r="AO1692" s="62"/>
      <c r="AP1692" s="62"/>
      <c r="AQ1692" s="62"/>
      <c r="AR1692" s="62"/>
      <c r="AS1692" s="62"/>
      <c r="AT1692" s="62"/>
      <c r="AU1692" s="62"/>
      <c r="AV1692" s="62"/>
      <c r="AW1692" s="62"/>
      <c r="AX1692" s="62"/>
      <c r="AY1692" s="62"/>
    </row>
    <row r="1693" spans="1:51" ht="12.75">
      <c r="A1693" s="309"/>
      <c r="B1693" s="234"/>
      <c r="C1693" s="223"/>
      <c r="D1693" s="191"/>
      <c r="E1693" s="131"/>
      <c r="F1693" s="185"/>
      <c r="G1693" s="84"/>
      <c r="H1693" s="84"/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69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  <c r="AE1693" s="62"/>
      <c r="AF1693" s="62"/>
      <c r="AG1693" s="62"/>
      <c r="AH1693" s="62"/>
      <c r="AI1693" s="62"/>
      <c r="AJ1693" s="62"/>
      <c r="AK1693" s="62"/>
      <c r="AL1693" s="62"/>
      <c r="AM1693" s="62"/>
      <c r="AN1693" s="62"/>
      <c r="AO1693" s="62"/>
      <c r="AP1693" s="62"/>
      <c r="AQ1693" s="62"/>
      <c r="AR1693" s="62"/>
      <c r="AS1693" s="62"/>
      <c r="AT1693" s="62"/>
      <c r="AU1693" s="62"/>
      <c r="AV1693" s="62"/>
      <c r="AW1693" s="62"/>
      <c r="AX1693" s="62"/>
      <c r="AY1693" s="62"/>
    </row>
    <row r="1694" spans="1:51" ht="12.75">
      <c r="A1694" s="309"/>
      <c r="B1694" s="234"/>
      <c r="C1694" s="223"/>
      <c r="D1694" s="191"/>
      <c r="E1694" s="131"/>
      <c r="F1694" s="185"/>
      <c r="G1694" s="84"/>
      <c r="H1694" s="84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69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62"/>
      <c r="AF1694" s="62"/>
      <c r="AG1694" s="62"/>
      <c r="AH1694" s="62"/>
      <c r="AI1694" s="62"/>
      <c r="AJ1694" s="62"/>
      <c r="AK1694" s="62"/>
      <c r="AL1694" s="62"/>
      <c r="AM1694" s="62"/>
      <c r="AN1694" s="62"/>
      <c r="AO1694" s="62"/>
      <c r="AP1694" s="62"/>
      <c r="AQ1694" s="62"/>
      <c r="AR1694" s="62"/>
      <c r="AS1694" s="62"/>
      <c r="AT1694" s="62"/>
      <c r="AU1694" s="62"/>
      <c r="AV1694" s="62"/>
      <c r="AW1694" s="62"/>
      <c r="AX1694" s="62"/>
      <c r="AY1694" s="62"/>
    </row>
    <row r="1695" spans="1:51" ht="12.75">
      <c r="A1695" s="309"/>
      <c r="B1695" s="234"/>
      <c r="C1695" s="223"/>
      <c r="D1695" s="191"/>
      <c r="E1695" s="131"/>
      <c r="F1695" s="185"/>
      <c r="G1695" s="84"/>
      <c r="H1695" s="84"/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69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  <c r="AE1695" s="62"/>
      <c r="AF1695" s="62"/>
      <c r="AG1695" s="62"/>
      <c r="AH1695" s="62"/>
      <c r="AI1695" s="62"/>
      <c r="AJ1695" s="62"/>
      <c r="AK1695" s="62"/>
      <c r="AL1695" s="62"/>
      <c r="AM1695" s="62"/>
      <c r="AN1695" s="62"/>
      <c r="AO1695" s="62"/>
      <c r="AP1695" s="62"/>
      <c r="AQ1695" s="62"/>
      <c r="AR1695" s="62"/>
      <c r="AS1695" s="62"/>
      <c r="AT1695" s="62"/>
      <c r="AU1695" s="62"/>
      <c r="AV1695" s="62"/>
      <c r="AW1695" s="62"/>
      <c r="AX1695" s="62"/>
      <c r="AY1695" s="62"/>
    </row>
    <row r="1696" spans="1:51" ht="12.75">
      <c r="A1696" s="309"/>
      <c r="B1696" s="234"/>
      <c r="C1696" s="223"/>
      <c r="D1696" s="191"/>
      <c r="E1696" s="131"/>
      <c r="F1696" s="185"/>
      <c r="G1696" s="84"/>
      <c r="H1696" s="84"/>
      <c r="I1696" s="85"/>
      <c r="J1696" s="85"/>
      <c r="K1696" s="85"/>
      <c r="L1696" s="85"/>
      <c r="M1696" s="85"/>
      <c r="N1696" s="85"/>
      <c r="O1696" s="85"/>
      <c r="P1696" s="85"/>
      <c r="Q1696" s="85"/>
      <c r="R1696" s="85"/>
      <c r="S1696" s="69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  <c r="AE1696" s="62"/>
      <c r="AF1696" s="62"/>
      <c r="AG1696" s="62"/>
      <c r="AH1696" s="62"/>
      <c r="AI1696" s="62"/>
      <c r="AJ1696" s="62"/>
      <c r="AK1696" s="62"/>
      <c r="AL1696" s="62"/>
      <c r="AM1696" s="62"/>
      <c r="AN1696" s="62"/>
      <c r="AO1696" s="62"/>
      <c r="AP1696" s="62"/>
      <c r="AQ1696" s="62"/>
      <c r="AR1696" s="62"/>
      <c r="AS1696" s="62"/>
      <c r="AT1696" s="62"/>
      <c r="AU1696" s="62"/>
      <c r="AV1696" s="62"/>
      <c r="AW1696" s="62"/>
      <c r="AX1696" s="62"/>
      <c r="AY1696" s="62"/>
    </row>
    <row r="1697" spans="1:51" ht="12.75">
      <c r="A1697" s="309"/>
      <c r="B1697" s="234"/>
      <c r="C1697" s="223"/>
      <c r="D1697" s="191"/>
      <c r="E1697" s="131"/>
      <c r="F1697" s="185"/>
      <c r="G1697" s="84"/>
      <c r="H1697" s="84"/>
      <c r="I1697" s="85"/>
      <c r="J1697" s="85"/>
      <c r="K1697" s="85"/>
      <c r="L1697" s="85"/>
      <c r="M1697" s="85"/>
      <c r="N1697" s="85"/>
      <c r="O1697" s="85"/>
      <c r="P1697" s="85"/>
      <c r="Q1697" s="85"/>
      <c r="R1697" s="85"/>
      <c r="S1697" s="69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62"/>
      <c r="AF1697" s="62"/>
      <c r="AG1697" s="62"/>
      <c r="AH1697" s="62"/>
      <c r="AI1697" s="62"/>
      <c r="AJ1697" s="62"/>
      <c r="AK1697" s="62"/>
      <c r="AL1697" s="62"/>
      <c r="AM1697" s="62"/>
      <c r="AN1697" s="62"/>
      <c r="AO1697" s="62"/>
      <c r="AP1697" s="62"/>
      <c r="AQ1697" s="62"/>
      <c r="AR1697" s="62"/>
      <c r="AS1697" s="62"/>
      <c r="AT1697" s="62"/>
      <c r="AU1697" s="62"/>
      <c r="AV1697" s="62"/>
      <c r="AW1697" s="62"/>
      <c r="AX1697" s="62"/>
      <c r="AY1697" s="62"/>
    </row>
    <row r="1698" spans="1:51" ht="12.75">
      <c r="A1698" s="309"/>
      <c r="B1698" s="234"/>
      <c r="C1698" s="223"/>
      <c r="D1698" s="191"/>
      <c r="E1698" s="131"/>
      <c r="F1698" s="185"/>
      <c r="G1698" s="84"/>
      <c r="H1698" s="84"/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69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62"/>
      <c r="AF1698" s="62"/>
      <c r="AG1698" s="62"/>
      <c r="AH1698" s="62"/>
      <c r="AI1698" s="62"/>
      <c r="AJ1698" s="62"/>
      <c r="AK1698" s="62"/>
      <c r="AL1698" s="62"/>
      <c r="AM1698" s="62"/>
      <c r="AN1698" s="62"/>
      <c r="AO1698" s="62"/>
      <c r="AP1698" s="62"/>
      <c r="AQ1698" s="62"/>
      <c r="AR1698" s="62"/>
      <c r="AS1698" s="62"/>
      <c r="AT1698" s="62"/>
      <c r="AU1698" s="62"/>
      <c r="AV1698" s="62"/>
      <c r="AW1698" s="62"/>
      <c r="AX1698" s="62"/>
      <c r="AY1698" s="62"/>
    </row>
    <row r="1699" spans="1:51" ht="12.75">
      <c r="A1699" s="309"/>
      <c r="B1699" s="234"/>
      <c r="C1699" s="223"/>
      <c r="D1699" s="191"/>
      <c r="E1699" s="131"/>
      <c r="F1699" s="185"/>
      <c r="G1699" s="84"/>
      <c r="H1699" s="84"/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69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62"/>
      <c r="AF1699" s="62"/>
      <c r="AG1699" s="62"/>
      <c r="AH1699" s="62"/>
      <c r="AI1699" s="62"/>
      <c r="AJ1699" s="62"/>
      <c r="AK1699" s="62"/>
      <c r="AL1699" s="62"/>
      <c r="AM1699" s="62"/>
      <c r="AN1699" s="62"/>
      <c r="AO1699" s="62"/>
      <c r="AP1699" s="62"/>
      <c r="AQ1699" s="62"/>
      <c r="AR1699" s="62"/>
      <c r="AS1699" s="62"/>
      <c r="AT1699" s="62"/>
      <c r="AU1699" s="62"/>
      <c r="AV1699" s="62"/>
      <c r="AW1699" s="62"/>
      <c r="AX1699" s="62"/>
      <c r="AY1699" s="62"/>
    </row>
    <row r="1700" spans="1:51" ht="12.75">
      <c r="A1700" s="309"/>
      <c r="B1700" s="234"/>
      <c r="C1700" s="223"/>
      <c r="D1700" s="191"/>
      <c r="E1700" s="131"/>
      <c r="F1700" s="185"/>
      <c r="G1700" s="84"/>
      <c r="H1700" s="84"/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69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62"/>
      <c r="AF1700" s="62"/>
      <c r="AG1700" s="62"/>
      <c r="AH1700" s="62"/>
      <c r="AI1700" s="62"/>
      <c r="AJ1700" s="62"/>
      <c r="AK1700" s="62"/>
      <c r="AL1700" s="62"/>
      <c r="AM1700" s="62"/>
      <c r="AN1700" s="62"/>
      <c r="AO1700" s="62"/>
      <c r="AP1700" s="62"/>
      <c r="AQ1700" s="62"/>
      <c r="AR1700" s="62"/>
      <c r="AS1700" s="62"/>
      <c r="AT1700" s="62"/>
      <c r="AU1700" s="62"/>
      <c r="AV1700" s="62"/>
      <c r="AW1700" s="62"/>
      <c r="AX1700" s="62"/>
      <c r="AY1700" s="62"/>
    </row>
    <row r="1701" spans="1:51" ht="12.75">
      <c r="A1701" s="309"/>
      <c r="B1701" s="234"/>
      <c r="C1701" s="223"/>
      <c r="D1701" s="191"/>
      <c r="E1701" s="131"/>
      <c r="F1701" s="185"/>
      <c r="G1701" s="84"/>
      <c r="H1701" s="84"/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69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62"/>
      <c r="AF1701" s="62"/>
      <c r="AG1701" s="62"/>
      <c r="AH1701" s="62"/>
      <c r="AI1701" s="62"/>
      <c r="AJ1701" s="62"/>
      <c r="AK1701" s="62"/>
      <c r="AL1701" s="62"/>
      <c r="AM1701" s="62"/>
      <c r="AN1701" s="62"/>
      <c r="AO1701" s="62"/>
      <c r="AP1701" s="62"/>
      <c r="AQ1701" s="62"/>
      <c r="AR1701" s="62"/>
      <c r="AS1701" s="62"/>
      <c r="AT1701" s="62"/>
      <c r="AU1701" s="62"/>
      <c r="AV1701" s="62"/>
      <c r="AW1701" s="62"/>
      <c r="AX1701" s="62"/>
      <c r="AY1701" s="62"/>
    </row>
    <row r="1702" spans="1:51" ht="12.75">
      <c r="A1702" s="309"/>
      <c r="B1702" s="234"/>
      <c r="C1702" s="223"/>
      <c r="D1702" s="191"/>
      <c r="E1702" s="131"/>
      <c r="F1702" s="185"/>
      <c r="G1702" s="84"/>
      <c r="H1702" s="84"/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69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  <c r="AE1702" s="62"/>
      <c r="AF1702" s="62"/>
      <c r="AG1702" s="62"/>
      <c r="AH1702" s="62"/>
      <c r="AI1702" s="62"/>
      <c r="AJ1702" s="62"/>
      <c r="AK1702" s="62"/>
      <c r="AL1702" s="62"/>
      <c r="AM1702" s="62"/>
      <c r="AN1702" s="62"/>
      <c r="AO1702" s="62"/>
      <c r="AP1702" s="62"/>
      <c r="AQ1702" s="62"/>
      <c r="AR1702" s="62"/>
      <c r="AS1702" s="62"/>
      <c r="AT1702" s="62"/>
      <c r="AU1702" s="62"/>
      <c r="AV1702" s="62"/>
      <c r="AW1702" s="62"/>
      <c r="AX1702" s="62"/>
      <c r="AY1702" s="62"/>
    </row>
    <row r="1703" spans="1:51" ht="12.75">
      <c r="A1703" s="309"/>
      <c r="B1703" s="234"/>
      <c r="C1703" s="223"/>
      <c r="D1703" s="191"/>
      <c r="E1703" s="131"/>
      <c r="F1703" s="185"/>
      <c r="G1703" s="84"/>
      <c r="H1703" s="84"/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69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  <c r="AE1703" s="62"/>
      <c r="AF1703" s="62"/>
      <c r="AG1703" s="62"/>
      <c r="AH1703" s="62"/>
      <c r="AI1703" s="62"/>
      <c r="AJ1703" s="62"/>
      <c r="AK1703" s="62"/>
      <c r="AL1703" s="62"/>
      <c r="AM1703" s="62"/>
      <c r="AN1703" s="62"/>
      <c r="AO1703" s="62"/>
      <c r="AP1703" s="62"/>
      <c r="AQ1703" s="62"/>
      <c r="AR1703" s="62"/>
      <c r="AS1703" s="62"/>
      <c r="AT1703" s="62"/>
      <c r="AU1703" s="62"/>
      <c r="AV1703" s="62"/>
      <c r="AW1703" s="62"/>
      <c r="AX1703" s="62"/>
      <c r="AY1703" s="62"/>
    </row>
    <row r="1704" spans="1:51" ht="12.75">
      <c r="A1704" s="309"/>
      <c r="B1704" s="234"/>
      <c r="C1704" s="223"/>
      <c r="D1704" s="191"/>
      <c r="E1704" s="131"/>
      <c r="F1704" s="185"/>
      <c r="G1704" s="84"/>
      <c r="H1704" s="84"/>
      <c r="I1704" s="85"/>
      <c r="J1704" s="85"/>
      <c r="K1704" s="85"/>
      <c r="L1704" s="85"/>
      <c r="M1704" s="85"/>
      <c r="N1704" s="85"/>
      <c r="O1704" s="85"/>
      <c r="P1704" s="85"/>
      <c r="Q1704" s="85"/>
      <c r="R1704" s="85"/>
      <c r="S1704" s="69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  <c r="AE1704" s="62"/>
      <c r="AF1704" s="62"/>
      <c r="AG1704" s="62"/>
      <c r="AH1704" s="62"/>
      <c r="AI1704" s="62"/>
      <c r="AJ1704" s="62"/>
      <c r="AK1704" s="62"/>
      <c r="AL1704" s="62"/>
      <c r="AM1704" s="62"/>
      <c r="AN1704" s="62"/>
      <c r="AO1704" s="62"/>
      <c r="AP1704" s="62"/>
      <c r="AQ1704" s="62"/>
      <c r="AR1704" s="62"/>
      <c r="AS1704" s="62"/>
      <c r="AT1704" s="62"/>
      <c r="AU1704" s="62"/>
      <c r="AV1704" s="62"/>
      <c r="AW1704" s="62"/>
      <c r="AX1704" s="62"/>
      <c r="AY1704" s="62"/>
    </row>
    <row r="1705" spans="1:51" ht="12.75">
      <c r="A1705" s="309"/>
      <c r="B1705" s="234"/>
      <c r="C1705" s="223"/>
      <c r="D1705" s="191"/>
      <c r="E1705" s="131"/>
      <c r="F1705" s="185"/>
      <c r="G1705" s="84"/>
      <c r="H1705" s="84"/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69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62"/>
      <c r="AF1705" s="62"/>
      <c r="AG1705" s="62"/>
      <c r="AH1705" s="62"/>
      <c r="AI1705" s="62"/>
      <c r="AJ1705" s="62"/>
      <c r="AK1705" s="62"/>
      <c r="AL1705" s="62"/>
      <c r="AM1705" s="62"/>
      <c r="AN1705" s="62"/>
      <c r="AO1705" s="62"/>
      <c r="AP1705" s="62"/>
      <c r="AQ1705" s="62"/>
      <c r="AR1705" s="62"/>
      <c r="AS1705" s="62"/>
      <c r="AT1705" s="62"/>
      <c r="AU1705" s="62"/>
      <c r="AV1705" s="62"/>
      <c r="AW1705" s="62"/>
      <c r="AX1705" s="62"/>
      <c r="AY1705" s="62"/>
    </row>
    <row r="1706" spans="1:51" ht="12.75">
      <c r="A1706" s="309"/>
      <c r="B1706" s="234"/>
      <c r="C1706" s="223"/>
      <c r="D1706" s="191"/>
      <c r="E1706" s="131"/>
      <c r="F1706" s="185"/>
      <c r="G1706" s="84"/>
      <c r="H1706" s="84"/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69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62"/>
      <c r="AF1706" s="62"/>
      <c r="AG1706" s="62"/>
      <c r="AH1706" s="62"/>
      <c r="AI1706" s="62"/>
      <c r="AJ1706" s="62"/>
      <c r="AK1706" s="62"/>
      <c r="AL1706" s="62"/>
      <c r="AM1706" s="62"/>
      <c r="AN1706" s="62"/>
      <c r="AO1706" s="62"/>
      <c r="AP1706" s="62"/>
      <c r="AQ1706" s="62"/>
      <c r="AR1706" s="62"/>
      <c r="AS1706" s="62"/>
      <c r="AT1706" s="62"/>
      <c r="AU1706" s="62"/>
      <c r="AV1706" s="62"/>
      <c r="AW1706" s="62"/>
      <c r="AX1706" s="62"/>
      <c r="AY1706" s="62"/>
    </row>
    <row r="1707" spans="1:51" ht="12.75">
      <c r="A1707" s="309"/>
      <c r="B1707" s="234"/>
      <c r="C1707" s="223"/>
      <c r="D1707" s="191"/>
      <c r="E1707" s="131"/>
      <c r="F1707" s="185"/>
      <c r="G1707" s="84"/>
      <c r="H1707" s="84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69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  <c r="AE1707" s="62"/>
      <c r="AF1707" s="62"/>
      <c r="AG1707" s="62"/>
      <c r="AH1707" s="62"/>
      <c r="AI1707" s="62"/>
      <c r="AJ1707" s="62"/>
      <c r="AK1707" s="62"/>
      <c r="AL1707" s="62"/>
      <c r="AM1707" s="62"/>
      <c r="AN1707" s="62"/>
      <c r="AO1707" s="62"/>
      <c r="AP1707" s="62"/>
      <c r="AQ1707" s="62"/>
      <c r="AR1707" s="62"/>
      <c r="AS1707" s="62"/>
      <c r="AT1707" s="62"/>
      <c r="AU1707" s="62"/>
      <c r="AV1707" s="62"/>
      <c r="AW1707" s="62"/>
      <c r="AX1707" s="62"/>
      <c r="AY1707" s="62"/>
    </row>
    <row r="1708" spans="1:51" ht="12.75">
      <c r="A1708" s="309"/>
      <c r="B1708" s="234"/>
      <c r="C1708" s="223"/>
      <c r="D1708" s="191"/>
      <c r="E1708" s="131"/>
      <c r="F1708" s="185"/>
      <c r="G1708" s="84"/>
      <c r="H1708" s="84"/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69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62"/>
      <c r="AF1708" s="62"/>
      <c r="AG1708" s="62"/>
      <c r="AH1708" s="62"/>
      <c r="AI1708" s="62"/>
      <c r="AJ1708" s="62"/>
      <c r="AK1708" s="62"/>
      <c r="AL1708" s="62"/>
      <c r="AM1708" s="62"/>
      <c r="AN1708" s="62"/>
      <c r="AO1708" s="62"/>
      <c r="AP1708" s="62"/>
      <c r="AQ1708" s="62"/>
      <c r="AR1708" s="62"/>
      <c r="AS1708" s="62"/>
      <c r="AT1708" s="62"/>
      <c r="AU1708" s="62"/>
      <c r="AV1708" s="62"/>
      <c r="AW1708" s="62"/>
      <c r="AX1708" s="62"/>
      <c r="AY1708" s="62"/>
    </row>
    <row r="1709" spans="1:51" ht="12.75">
      <c r="A1709" s="309"/>
      <c r="B1709" s="234"/>
      <c r="C1709" s="223"/>
      <c r="D1709" s="191"/>
      <c r="E1709" s="131"/>
      <c r="F1709" s="185"/>
      <c r="G1709" s="84"/>
      <c r="H1709" s="84"/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69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62"/>
      <c r="AF1709" s="62"/>
      <c r="AG1709" s="62"/>
      <c r="AH1709" s="62"/>
      <c r="AI1709" s="62"/>
      <c r="AJ1709" s="62"/>
      <c r="AK1709" s="62"/>
      <c r="AL1709" s="62"/>
      <c r="AM1709" s="62"/>
      <c r="AN1709" s="62"/>
      <c r="AO1709" s="62"/>
      <c r="AP1709" s="62"/>
      <c r="AQ1709" s="62"/>
      <c r="AR1709" s="62"/>
      <c r="AS1709" s="62"/>
      <c r="AT1709" s="62"/>
      <c r="AU1709" s="62"/>
      <c r="AV1709" s="62"/>
      <c r="AW1709" s="62"/>
      <c r="AX1709" s="62"/>
      <c r="AY1709" s="62"/>
    </row>
    <row r="1710" spans="1:51" ht="12.75">
      <c r="A1710" s="309"/>
      <c r="B1710" s="234"/>
      <c r="C1710" s="223"/>
      <c r="D1710" s="191"/>
      <c r="E1710" s="131"/>
      <c r="F1710" s="185"/>
      <c r="G1710" s="84"/>
      <c r="H1710" s="84"/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69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62"/>
      <c r="AF1710" s="62"/>
      <c r="AG1710" s="62"/>
      <c r="AH1710" s="62"/>
      <c r="AI1710" s="62"/>
      <c r="AJ1710" s="62"/>
      <c r="AK1710" s="62"/>
      <c r="AL1710" s="62"/>
      <c r="AM1710" s="62"/>
      <c r="AN1710" s="62"/>
      <c r="AO1710" s="62"/>
      <c r="AP1710" s="62"/>
      <c r="AQ1710" s="62"/>
      <c r="AR1710" s="62"/>
      <c r="AS1710" s="62"/>
      <c r="AT1710" s="62"/>
      <c r="AU1710" s="62"/>
      <c r="AV1710" s="62"/>
      <c r="AW1710" s="62"/>
      <c r="AX1710" s="62"/>
      <c r="AY1710" s="62"/>
    </row>
    <row r="1711" spans="1:51" ht="12.75">
      <c r="A1711" s="309"/>
      <c r="B1711" s="234"/>
      <c r="C1711" s="223"/>
      <c r="D1711" s="191"/>
      <c r="E1711" s="131"/>
      <c r="F1711" s="185"/>
      <c r="G1711" s="84"/>
      <c r="H1711" s="84"/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69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62"/>
      <c r="AF1711" s="62"/>
      <c r="AG1711" s="62"/>
      <c r="AH1711" s="62"/>
      <c r="AI1711" s="62"/>
      <c r="AJ1711" s="62"/>
      <c r="AK1711" s="62"/>
      <c r="AL1711" s="62"/>
      <c r="AM1711" s="62"/>
      <c r="AN1711" s="62"/>
      <c r="AO1711" s="62"/>
      <c r="AP1711" s="62"/>
      <c r="AQ1711" s="62"/>
      <c r="AR1711" s="62"/>
      <c r="AS1711" s="62"/>
      <c r="AT1711" s="62"/>
      <c r="AU1711" s="62"/>
      <c r="AV1711" s="62"/>
      <c r="AW1711" s="62"/>
      <c r="AX1711" s="62"/>
      <c r="AY1711" s="62"/>
    </row>
    <row r="1712" spans="1:51" ht="12.75">
      <c r="A1712" s="309"/>
      <c r="B1712" s="234"/>
      <c r="C1712" s="223"/>
      <c r="D1712" s="191"/>
      <c r="E1712" s="131"/>
      <c r="F1712" s="185"/>
      <c r="G1712" s="84"/>
      <c r="H1712" s="84"/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69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  <c r="AE1712" s="62"/>
      <c r="AF1712" s="62"/>
      <c r="AG1712" s="62"/>
      <c r="AH1712" s="62"/>
      <c r="AI1712" s="62"/>
      <c r="AJ1712" s="62"/>
      <c r="AK1712" s="62"/>
      <c r="AL1712" s="62"/>
      <c r="AM1712" s="62"/>
      <c r="AN1712" s="62"/>
      <c r="AO1712" s="62"/>
      <c r="AP1712" s="62"/>
      <c r="AQ1712" s="62"/>
      <c r="AR1712" s="62"/>
      <c r="AS1712" s="62"/>
      <c r="AT1712" s="62"/>
      <c r="AU1712" s="62"/>
      <c r="AV1712" s="62"/>
      <c r="AW1712" s="62"/>
      <c r="AX1712" s="62"/>
      <c r="AY1712" s="62"/>
    </row>
    <row r="1713" spans="1:51" ht="12.75">
      <c r="A1713" s="309"/>
      <c r="B1713" s="234"/>
      <c r="C1713" s="223"/>
      <c r="D1713" s="191"/>
      <c r="E1713" s="131"/>
      <c r="F1713" s="185"/>
      <c r="G1713" s="84"/>
      <c r="H1713" s="84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69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62"/>
      <c r="AF1713" s="62"/>
      <c r="AG1713" s="62"/>
      <c r="AH1713" s="62"/>
      <c r="AI1713" s="62"/>
      <c r="AJ1713" s="62"/>
      <c r="AK1713" s="62"/>
      <c r="AL1713" s="62"/>
      <c r="AM1713" s="62"/>
      <c r="AN1713" s="62"/>
      <c r="AO1713" s="62"/>
      <c r="AP1713" s="62"/>
      <c r="AQ1713" s="62"/>
      <c r="AR1713" s="62"/>
      <c r="AS1713" s="62"/>
      <c r="AT1713" s="62"/>
      <c r="AU1713" s="62"/>
      <c r="AV1713" s="62"/>
      <c r="AW1713" s="62"/>
      <c r="AX1713" s="62"/>
      <c r="AY1713" s="62"/>
    </row>
    <row r="1714" spans="1:51" ht="12.75">
      <c r="A1714" s="309"/>
      <c r="B1714" s="234"/>
      <c r="C1714" s="223"/>
      <c r="D1714" s="191"/>
      <c r="E1714" s="131"/>
      <c r="F1714" s="185"/>
      <c r="G1714" s="84"/>
      <c r="H1714" s="84"/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69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  <c r="AE1714" s="62"/>
      <c r="AF1714" s="62"/>
      <c r="AG1714" s="62"/>
      <c r="AH1714" s="62"/>
      <c r="AI1714" s="62"/>
      <c r="AJ1714" s="62"/>
      <c r="AK1714" s="62"/>
      <c r="AL1714" s="62"/>
      <c r="AM1714" s="62"/>
      <c r="AN1714" s="62"/>
      <c r="AO1714" s="62"/>
      <c r="AP1714" s="62"/>
      <c r="AQ1714" s="62"/>
      <c r="AR1714" s="62"/>
      <c r="AS1714" s="62"/>
      <c r="AT1714" s="62"/>
      <c r="AU1714" s="62"/>
      <c r="AV1714" s="62"/>
      <c r="AW1714" s="62"/>
      <c r="AX1714" s="62"/>
      <c r="AY1714" s="62"/>
    </row>
    <row r="1715" spans="1:51" ht="12.75">
      <c r="A1715" s="309"/>
      <c r="B1715" s="234"/>
      <c r="C1715" s="223"/>
      <c r="D1715" s="191"/>
      <c r="E1715" s="131"/>
      <c r="F1715" s="185"/>
      <c r="G1715" s="84"/>
      <c r="H1715" s="84"/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69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62"/>
      <c r="AF1715" s="62"/>
      <c r="AG1715" s="62"/>
      <c r="AH1715" s="62"/>
      <c r="AI1715" s="62"/>
      <c r="AJ1715" s="62"/>
      <c r="AK1715" s="62"/>
      <c r="AL1715" s="62"/>
      <c r="AM1715" s="62"/>
      <c r="AN1715" s="62"/>
      <c r="AO1715" s="62"/>
      <c r="AP1715" s="62"/>
      <c r="AQ1715" s="62"/>
      <c r="AR1715" s="62"/>
      <c r="AS1715" s="62"/>
      <c r="AT1715" s="62"/>
      <c r="AU1715" s="62"/>
      <c r="AV1715" s="62"/>
      <c r="AW1715" s="62"/>
      <c r="AX1715" s="62"/>
      <c r="AY1715" s="62"/>
    </row>
    <row r="1716" spans="1:51" ht="12.75">
      <c r="A1716" s="309"/>
      <c r="B1716" s="234"/>
      <c r="C1716" s="223"/>
      <c r="D1716" s="191"/>
      <c r="E1716" s="131"/>
      <c r="F1716" s="185"/>
      <c r="G1716" s="84"/>
      <c r="H1716" s="84"/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69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62"/>
      <c r="AF1716" s="62"/>
      <c r="AG1716" s="62"/>
      <c r="AH1716" s="62"/>
      <c r="AI1716" s="62"/>
      <c r="AJ1716" s="62"/>
      <c r="AK1716" s="62"/>
      <c r="AL1716" s="62"/>
      <c r="AM1716" s="62"/>
      <c r="AN1716" s="62"/>
      <c r="AO1716" s="62"/>
      <c r="AP1716" s="62"/>
      <c r="AQ1716" s="62"/>
      <c r="AR1716" s="62"/>
      <c r="AS1716" s="62"/>
      <c r="AT1716" s="62"/>
      <c r="AU1716" s="62"/>
      <c r="AV1716" s="62"/>
      <c r="AW1716" s="62"/>
      <c r="AX1716" s="62"/>
      <c r="AY1716" s="62"/>
    </row>
    <row r="1717" spans="1:51" ht="12.75">
      <c r="A1717" s="309"/>
      <c r="B1717" s="234"/>
      <c r="C1717" s="223"/>
      <c r="D1717" s="191"/>
      <c r="E1717" s="131"/>
      <c r="F1717" s="185"/>
      <c r="G1717" s="84"/>
      <c r="H1717" s="84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69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62"/>
      <c r="AF1717" s="62"/>
      <c r="AG1717" s="62"/>
      <c r="AH1717" s="62"/>
      <c r="AI1717" s="62"/>
      <c r="AJ1717" s="62"/>
      <c r="AK1717" s="62"/>
      <c r="AL1717" s="62"/>
      <c r="AM1717" s="62"/>
      <c r="AN1717" s="62"/>
      <c r="AO1717" s="62"/>
      <c r="AP1717" s="62"/>
      <c r="AQ1717" s="62"/>
      <c r="AR1717" s="62"/>
      <c r="AS1717" s="62"/>
      <c r="AT1717" s="62"/>
      <c r="AU1717" s="62"/>
      <c r="AV1717" s="62"/>
      <c r="AW1717" s="62"/>
      <c r="AX1717" s="62"/>
      <c r="AY1717" s="62"/>
    </row>
    <row r="1718" spans="1:51" ht="12.75">
      <c r="A1718" s="309"/>
      <c r="B1718" s="234"/>
      <c r="C1718" s="223"/>
      <c r="D1718" s="191"/>
      <c r="E1718" s="131"/>
      <c r="F1718" s="185"/>
      <c r="G1718" s="84"/>
      <c r="H1718" s="84"/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69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62"/>
      <c r="AF1718" s="62"/>
      <c r="AG1718" s="62"/>
      <c r="AH1718" s="62"/>
      <c r="AI1718" s="62"/>
      <c r="AJ1718" s="62"/>
      <c r="AK1718" s="62"/>
      <c r="AL1718" s="62"/>
      <c r="AM1718" s="62"/>
      <c r="AN1718" s="62"/>
      <c r="AO1718" s="62"/>
      <c r="AP1718" s="62"/>
      <c r="AQ1718" s="62"/>
      <c r="AR1718" s="62"/>
      <c r="AS1718" s="62"/>
      <c r="AT1718" s="62"/>
      <c r="AU1718" s="62"/>
      <c r="AV1718" s="62"/>
      <c r="AW1718" s="62"/>
      <c r="AX1718" s="62"/>
      <c r="AY1718" s="62"/>
    </row>
    <row r="1719" spans="1:51" ht="12.75">
      <c r="A1719" s="309"/>
      <c r="B1719" s="234"/>
      <c r="C1719" s="223"/>
      <c r="D1719" s="191"/>
      <c r="E1719" s="131"/>
      <c r="F1719" s="185"/>
      <c r="G1719" s="84"/>
      <c r="H1719" s="84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69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  <c r="AE1719" s="62"/>
      <c r="AF1719" s="62"/>
      <c r="AG1719" s="62"/>
      <c r="AH1719" s="62"/>
      <c r="AI1719" s="62"/>
      <c r="AJ1719" s="62"/>
      <c r="AK1719" s="62"/>
      <c r="AL1719" s="62"/>
      <c r="AM1719" s="62"/>
      <c r="AN1719" s="62"/>
      <c r="AO1719" s="62"/>
      <c r="AP1719" s="62"/>
      <c r="AQ1719" s="62"/>
      <c r="AR1719" s="62"/>
      <c r="AS1719" s="62"/>
      <c r="AT1719" s="62"/>
      <c r="AU1719" s="62"/>
      <c r="AV1719" s="62"/>
      <c r="AW1719" s="62"/>
      <c r="AX1719" s="62"/>
      <c r="AY1719" s="62"/>
    </row>
    <row r="1720" spans="1:51" ht="12.75">
      <c r="A1720" s="309"/>
      <c r="B1720" s="234"/>
      <c r="C1720" s="223"/>
      <c r="D1720" s="191"/>
      <c r="E1720" s="131"/>
      <c r="F1720" s="185"/>
      <c r="G1720" s="84"/>
      <c r="H1720" s="84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69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  <c r="AE1720" s="62"/>
      <c r="AF1720" s="62"/>
      <c r="AG1720" s="62"/>
      <c r="AH1720" s="62"/>
      <c r="AI1720" s="62"/>
      <c r="AJ1720" s="62"/>
      <c r="AK1720" s="62"/>
      <c r="AL1720" s="62"/>
      <c r="AM1720" s="62"/>
      <c r="AN1720" s="62"/>
      <c r="AO1720" s="62"/>
      <c r="AP1720" s="62"/>
      <c r="AQ1720" s="62"/>
      <c r="AR1720" s="62"/>
      <c r="AS1720" s="62"/>
      <c r="AT1720" s="62"/>
      <c r="AU1720" s="62"/>
      <c r="AV1720" s="62"/>
      <c r="AW1720" s="62"/>
      <c r="AX1720" s="62"/>
      <c r="AY1720" s="62"/>
    </row>
    <row r="1721" spans="1:51" ht="12.75">
      <c r="A1721" s="309"/>
      <c r="B1721" s="234"/>
      <c r="C1721" s="223"/>
      <c r="D1721" s="191"/>
      <c r="E1721" s="131"/>
      <c r="F1721" s="185"/>
      <c r="G1721" s="84"/>
      <c r="H1721" s="84"/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69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  <c r="AE1721" s="62"/>
      <c r="AF1721" s="62"/>
      <c r="AG1721" s="62"/>
      <c r="AH1721" s="62"/>
      <c r="AI1721" s="62"/>
      <c r="AJ1721" s="62"/>
      <c r="AK1721" s="62"/>
      <c r="AL1721" s="62"/>
      <c r="AM1721" s="62"/>
      <c r="AN1721" s="62"/>
      <c r="AO1721" s="62"/>
      <c r="AP1721" s="62"/>
      <c r="AQ1721" s="62"/>
      <c r="AR1721" s="62"/>
      <c r="AS1721" s="62"/>
      <c r="AT1721" s="62"/>
      <c r="AU1721" s="62"/>
      <c r="AV1721" s="62"/>
      <c r="AW1721" s="62"/>
      <c r="AX1721" s="62"/>
      <c r="AY1721" s="62"/>
    </row>
    <row r="1722" spans="1:51" ht="12.75">
      <c r="A1722" s="309"/>
      <c r="B1722" s="234"/>
      <c r="C1722" s="223"/>
      <c r="D1722" s="191"/>
      <c r="E1722" s="131"/>
      <c r="F1722" s="185"/>
      <c r="G1722" s="84"/>
      <c r="H1722" s="84"/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69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  <c r="AE1722" s="62"/>
      <c r="AF1722" s="62"/>
      <c r="AG1722" s="62"/>
      <c r="AH1722" s="62"/>
      <c r="AI1722" s="62"/>
      <c r="AJ1722" s="62"/>
      <c r="AK1722" s="62"/>
      <c r="AL1722" s="62"/>
      <c r="AM1722" s="62"/>
      <c r="AN1722" s="62"/>
      <c r="AO1722" s="62"/>
      <c r="AP1722" s="62"/>
      <c r="AQ1722" s="62"/>
      <c r="AR1722" s="62"/>
      <c r="AS1722" s="62"/>
      <c r="AT1722" s="62"/>
      <c r="AU1722" s="62"/>
      <c r="AV1722" s="62"/>
      <c r="AW1722" s="62"/>
      <c r="AX1722" s="62"/>
      <c r="AY1722" s="62"/>
    </row>
    <row r="1723" spans="1:51" ht="12.75">
      <c r="A1723" s="309"/>
      <c r="B1723" s="234"/>
      <c r="C1723" s="223"/>
      <c r="D1723" s="191"/>
      <c r="E1723" s="131"/>
      <c r="F1723" s="185"/>
      <c r="G1723" s="84"/>
      <c r="H1723" s="84"/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69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  <c r="AE1723" s="62"/>
      <c r="AF1723" s="62"/>
      <c r="AG1723" s="62"/>
      <c r="AH1723" s="62"/>
      <c r="AI1723" s="62"/>
      <c r="AJ1723" s="62"/>
      <c r="AK1723" s="62"/>
      <c r="AL1723" s="62"/>
      <c r="AM1723" s="62"/>
      <c r="AN1723" s="62"/>
      <c r="AO1723" s="62"/>
      <c r="AP1723" s="62"/>
      <c r="AQ1723" s="62"/>
      <c r="AR1723" s="62"/>
      <c r="AS1723" s="62"/>
      <c r="AT1723" s="62"/>
      <c r="AU1723" s="62"/>
      <c r="AV1723" s="62"/>
      <c r="AW1723" s="62"/>
      <c r="AX1723" s="62"/>
      <c r="AY1723" s="62"/>
    </row>
    <row r="1724" spans="1:51" ht="12.75">
      <c r="A1724" s="309"/>
      <c r="B1724" s="234"/>
      <c r="C1724" s="223"/>
      <c r="D1724" s="191"/>
      <c r="E1724" s="131"/>
      <c r="F1724" s="185"/>
      <c r="G1724" s="84"/>
      <c r="H1724" s="84"/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69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62"/>
      <c r="AF1724" s="62"/>
      <c r="AG1724" s="62"/>
      <c r="AH1724" s="62"/>
      <c r="AI1724" s="62"/>
      <c r="AJ1724" s="62"/>
      <c r="AK1724" s="62"/>
      <c r="AL1724" s="62"/>
      <c r="AM1724" s="62"/>
      <c r="AN1724" s="62"/>
      <c r="AO1724" s="62"/>
      <c r="AP1724" s="62"/>
      <c r="AQ1724" s="62"/>
      <c r="AR1724" s="62"/>
      <c r="AS1724" s="62"/>
      <c r="AT1724" s="62"/>
      <c r="AU1724" s="62"/>
      <c r="AV1724" s="62"/>
      <c r="AW1724" s="62"/>
      <c r="AX1724" s="62"/>
      <c r="AY1724" s="62"/>
    </row>
    <row r="1725" spans="1:51" ht="12.75">
      <c r="A1725" s="309"/>
      <c r="B1725" s="234"/>
      <c r="C1725" s="223"/>
      <c r="D1725" s="191"/>
      <c r="E1725" s="131"/>
      <c r="F1725" s="185"/>
      <c r="G1725" s="84"/>
      <c r="H1725" s="84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69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62"/>
      <c r="AF1725" s="62"/>
      <c r="AG1725" s="62"/>
      <c r="AH1725" s="62"/>
      <c r="AI1725" s="62"/>
      <c r="AJ1725" s="62"/>
      <c r="AK1725" s="62"/>
      <c r="AL1725" s="62"/>
      <c r="AM1725" s="62"/>
      <c r="AN1725" s="62"/>
      <c r="AO1725" s="62"/>
      <c r="AP1725" s="62"/>
      <c r="AQ1725" s="62"/>
      <c r="AR1725" s="62"/>
      <c r="AS1725" s="62"/>
      <c r="AT1725" s="62"/>
      <c r="AU1725" s="62"/>
      <c r="AV1725" s="62"/>
      <c r="AW1725" s="62"/>
      <c r="AX1725" s="62"/>
      <c r="AY1725" s="62"/>
    </row>
    <row r="1726" spans="1:51" ht="12.75">
      <c r="A1726" s="309"/>
      <c r="B1726" s="234"/>
      <c r="C1726" s="223"/>
      <c r="D1726" s="191"/>
      <c r="E1726" s="131"/>
      <c r="F1726" s="185"/>
      <c r="G1726" s="84"/>
      <c r="H1726" s="84"/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69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62"/>
      <c r="AF1726" s="62"/>
      <c r="AG1726" s="62"/>
      <c r="AH1726" s="62"/>
      <c r="AI1726" s="62"/>
      <c r="AJ1726" s="62"/>
      <c r="AK1726" s="62"/>
      <c r="AL1726" s="62"/>
      <c r="AM1726" s="62"/>
      <c r="AN1726" s="62"/>
      <c r="AO1726" s="62"/>
      <c r="AP1726" s="62"/>
      <c r="AQ1726" s="62"/>
      <c r="AR1726" s="62"/>
      <c r="AS1726" s="62"/>
      <c r="AT1726" s="62"/>
      <c r="AU1726" s="62"/>
      <c r="AV1726" s="62"/>
      <c r="AW1726" s="62"/>
      <c r="AX1726" s="62"/>
      <c r="AY1726" s="62"/>
    </row>
    <row r="1727" spans="1:51" ht="12.75">
      <c r="A1727" s="309"/>
      <c r="B1727" s="234"/>
      <c r="C1727" s="223"/>
      <c r="D1727" s="191"/>
      <c r="E1727" s="131"/>
      <c r="F1727" s="185"/>
      <c r="G1727" s="84"/>
      <c r="H1727" s="84"/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69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62"/>
      <c r="AF1727" s="62"/>
      <c r="AG1727" s="62"/>
      <c r="AH1727" s="62"/>
      <c r="AI1727" s="62"/>
      <c r="AJ1727" s="62"/>
      <c r="AK1727" s="62"/>
      <c r="AL1727" s="62"/>
      <c r="AM1727" s="62"/>
      <c r="AN1727" s="62"/>
      <c r="AO1727" s="62"/>
      <c r="AP1727" s="62"/>
      <c r="AQ1727" s="62"/>
      <c r="AR1727" s="62"/>
      <c r="AS1727" s="62"/>
      <c r="AT1727" s="62"/>
      <c r="AU1727" s="62"/>
      <c r="AV1727" s="62"/>
      <c r="AW1727" s="62"/>
      <c r="AX1727" s="62"/>
      <c r="AY1727" s="62"/>
    </row>
    <row r="1728" spans="1:51" ht="12.75">
      <c r="A1728" s="309"/>
      <c r="B1728" s="234"/>
      <c r="C1728" s="223"/>
      <c r="D1728" s="191"/>
      <c r="E1728" s="131"/>
      <c r="F1728" s="185"/>
      <c r="G1728" s="84"/>
      <c r="H1728" s="84"/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69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62"/>
      <c r="AF1728" s="62"/>
      <c r="AG1728" s="62"/>
      <c r="AH1728" s="62"/>
      <c r="AI1728" s="62"/>
      <c r="AJ1728" s="62"/>
      <c r="AK1728" s="62"/>
      <c r="AL1728" s="62"/>
      <c r="AM1728" s="62"/>
      <c r="AN1728" s="62"/>
      <c r="AO1728" s="62"/>
      <c r="AP1728" s="62"/>
      <c r="AQ1728" s="62"/>
      <c r="AR1728" s="62"/>
      <c r="AS1728" s="62"/>
      <c r="AT1728" s="62"/>
      <c r="AU1728" s="62"/>
      <c r="AV1728" s="62"/>
      <c r="AW1728" s="62"/>
      <c r="AX1728" s="62"/>
      <c r="AY1728" s="62"/>
    </row>
    <row r="1729" spans="1:51" ht="12.75">
      <c r="A1729" s="309"/>
      <c r="B1729" s="234"/>
      <c r="C1729" s="223"/>
      <c r="D1729" s="191"/>
      <c r="E1729" s="131"/>
      <c r="F1729" s="185"/>
      <c r="G1729" s="84"/>
      <c r="H1729" s="84"/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69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62"/>
      <c r="AF1729" s="62"/>
      <c r="AG1729" s="62"/>
      <c r="AH1729" s="62"/>
      <c r="AI1729" s="62"/>
      <c r="AJ1729" s="62"/>
      <c r="AK1729" s="62"/>
      <c r="AL1729" s="62"/>
      <c r="AM1729" s="62"/>
      <c r="AN1729" s="62"/>
      <c r="AO1729" s="62"/>
      <c r="AP1729" s="62"/>
      <c r="AQ1729" s="62"/>
      <c r="AR1729" s="62"/>
      <c r="AS1729" s="62"/>
      <c r="AT1729" s="62"/>
      <c r="AU1729" s="62"/>
      <c r="AV1729" s="62"/>
      <c r="AW1729" s="62"/>
      <c r="AX1729" s="62"/>
      <c r="AY1729" s="62"/>
    </row>
    <row r="1730" spans="1:51" ht="12.75">
      <c r="A1730" s="309"/>
      <c r="B1730" s="234"/>
      <c r="C1730" s="223"/>
      <c r="D1730" s="191"/>
      <c r="E1730" s="131"/>
      <c r="F1730" s="185"/>
      <c r="G1730" s="84"/>
      <c r="H1730" s="84"/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69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62"/>
      <c r="AF1730" s="62"/>
      <c r="AG1730" s="62"/>
      <c r="AH1730" s="62"/>
      <c r="AI1730" s="62"/>
      <c r="AJ1730" s="62"/>
      <c r="AK1730" s="62"/>
      <c r="AL1730" s="62"/>
      <c r="AM1730" s="62"/>
      <c r="AN1730" s="62"/>
      <c r="AO1730" s="62"/>
      <c r="AP1730" s="62"/>
      <c r="AQ1730" s="62"/>
      <c r="AR1730" s="62"/>
      <c r="AS1730" s="62"/>
      <c r="AT1730" s="62"/>
      <c r="AU1730" s="62"/>
      <c r="AV1730" s="62"/>
      <c r="AW1730" s="62"/>
      <c r="AX1730" s="62"/>
      <c r="AY1730" s="62"/>
    </row>
    <row r="1731" spans="1:51" ht="12.75">
      <c r="A1731" s="309"/>
      <c r="B1731" s="234"/>
      <c r="C1731" s="223"/>
      <c r="D1731" s="191"/>
      <c r="E1731" s="131"/>
      <c r="F1731" s="185"/>
      <c r="G1731" s="84"/>
      <c r="H1731" s="84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69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62"/>
      <c r="AF1731" s="62"/>
      <c r="AG1731" s="62"/>
      <c r="AH1731" s="62"/>
      <c r="AI1731" s="62"/>
      <c r="AJ1731" s="62"/>
      <c r="AK1731" s="62"/>
      <c r="AL1731" s="62"/>
      <c r="AM1731" s="62"/>
      <c r="AN1731" s="62"/>
      <c r="AO1731" s="62"/>
      <c r="AP1731" s="62"/>
      <c r="AQ1731" s="62"/>
      <c r="AR1731" s="62"/>
      <c r="AS1731" s="62"/>
      <c r="AT1731" s="62"/>
      <c r="AU1731" s="62"/>
      <c r="AV1731" s="62"/>
      <c r="AW1731" s="62"/>
      <c r="AX1731" s="62"/>
      <c r="AY1731" s="62"/>
    </row>
    <row r="1732" spans="1:51" ht="12.75">
      <c r="A1732" s="309"/>
      <c r="B1732" s="234"/>
      <c r="C1732" s="223"/>
      <c r="D1732" s="191"/>
      <c r="E1732" s="131"/>
      <c r="F1732" s="185"/>
      <c r="G1732" s="84"/>
      <c r="H1732" s="84"/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69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62"/>
      <c r="AF1732" s="62"/>
      <c r="AG1732" s="62"/>
      <c r="AH1732" s="62"/>
      <c r="AI1732" s="62"/>
      <c r="AJ1732" s="62"/>
      <c r="AK1732" s="62"/>
      <c r="AL1732" s="62"/>
      <c r="AM1732" s="62"/>
      <c r="AN1732" s="62"/>
      <c r="AO1732" s="62"/>
      <c r="AP1732" s="62"/>
      <c r="AQ1732" s="62"/>
      <c r="AR1732" s="62"/>
      <c r="AS1732" s="62"/>
      <c r="AT1732" s="62"/>
      <c r="AU1732" s="62"/>
      <c r="AV1732" s="62"/>
      <c r="AW1732" s="62"/>
      <c r="AX1732" s="62"/>
      <c r="AY1732" s="62"/>
    </row>
    <row r="1733" spans="1:51" ht="12.75">
      <c r="A1733" s="309"/>
      <c r="B1733" s="234"/>
      <c r="C1733" s="223"/>
      <c r="D1733" s="191"/>
      <c r="E1733" s="131"/>
      <c r="F1733" s="185"/>
      <c r="G1733" s="84"/>
      <c r="H1733" s="84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69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62"/>
      <c r="AF1733" s="62"/>
      <c r="AG1733" s="62"/>
      <c r="AH1733" s="62"/>
      <c r="AI1733" s="62"/>
      <c r="AJ1733" s="62"/>
      <c r="AK1733" s="62"/>
      <c r="AL1733" s="62"/>
      <c r="AM1733" s="62"/>
      <c r="AN1733" s="62"/>
      <c r="AO1733" s="62"/>
      <c r="AP1733" s="62"/>
      <c r="AQ1733" s="62"/>
      <c r="AR1733" s="62"/>
      <c r="AS1733" s="62"/>
      <c r="AT1733" s="62"/>
      <c r="AU1733" s="62"/>
      <c r="AV1733" s="62"/>
      <c r="AW1733" s="62"/>
      <c r="AX1733" s="62"/>
      <c r="AY1733" s="62"/>
    </row>
    <row r="1734" spans="1:51" ht="12.75">
      <c r="A1734" s="309"/>
      <c r="B1734" s="234"/>
      <c r="C1734" s="223"/>
      <c r="D1734" s="191"/>
      <c r="E1734" s="131"/>
      <c r="F1734" s="185"/>
      <c r="G1734" s="84"/>
      <c r="H1734" s="84"/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69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62"/>
      <c r="AF1734" s="62"/>
      <c r="AG1734" s="62"/>
      <c r="AH1734" s="62"/>
      <c r="AI1734" s="62"/>
      <c r="AJ1734" s="62"/>
      <c r="AK1734" s="62"/>
      <c r="AL1734" s="62"/>
      <c r="AM1734" s="62"/>
      <c r="AN1734" s="62"/>
      <c r="AO1734" s="62"/>
      <c r="AP1734" s="62"/>
      <c r="AQ1734" s="62"/>
      <c r="AR1734" s="62"/>
      <c r="AS1734" s="62"/>
      <c r="AT1734" s="62"/>
      <c r="AU1734" s="62"/>
      <c r="AV1734" s="62"/>
      <c r="AW1734" s="62"/>
      <c r="AX1734" s="62"/>
      <c r="AY1734" s="62"/>
    </row>
    <row r="1735" spans="1:51" ht="12.75">
      <c r="A1735" s="309"/>
      <c r="B1735" s="234"/>
      <c r="C1735" s="223"/>
      <c r="D1735" s="191"/>
      <c r="E1735" s="131"/>
      <c r="F1735" s="185"/>
      <c r="G1735" s="84"/>
      <c r="H1735" s="84"/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69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  <c r="AE1735" s="62"/>
      <c r="AF1735" s="62"/>
      <c r="AG1735" s="62"/>
      <c r="AH1735" s="62"/>
      <c r="AI1735" s="62"/>
      <c r="AJ1735" s="62"/>
      <c r="AK1735" s="62"/>
      <c r="AL1735" s="62"/>
      <c r="AM1735" s="62"/>
      <c r="AN1735" s="62"/>
      <c r="AO1735" s="62"/>
      <c r="AP1735" s="62"/>
      <c r="AQ1735" s="62"/>
      <c r="AR1735" s="62"/>
      <c r="AS1735" s="62"/>
      <c r="AT1735" s="62"/>
      <c r="AU1735" s="62"/>
      <c r="AV1735" s="62"/>
      <c r="AW1735" s="62"/>
      <c r="AX1735" s="62"/>
      <c r="AY1735" s="62"/>
    </row>
    <row r="1736" spans="1:51" ht="12.75">
      <c r="A1736" s="309"/>
      <c r="B1736" s="234"/>
      <c r="C1736" s="223"/>
      <c r="D1736" s="191"/>
      <c r="E1736" s="131"/>
      <c r="F1736" s="185"/>
      <c r="G1736" s="84"/>
      <c r="H1736" s="84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69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62"/>
      <c r="AF1736" s="62"/>
      <c r="AG1736" s="62"/>
      <c r="AH1736" s="62"/>
      <c r="AI1736" s="62"/>
      <c r="AJ1736" s="62"/>
      <c r="AK1736" s="62"/>
      <c r="AL1736" s="62"/>
      <c r="AM1736" s="62"/>
      <c r="AN1736" s="62"/>
      <c r="AO1736" s="62"/>
      <c r="AP1736" s="62"/>
      <c r="AQ1736" s="62"/>
      <c r="AR1736" s="62"/>
      <c r="AS1736" s="62"/>
      <c r="AT1736" s="62"/>
      <c r="AU1736" s="62"/>
      <c r="AV1736" s="62"/>
      <c r="AW1736" s="62"/>
      <c r="AX1736" s="62"/>
      <c r="AY1736" s="62"/>
    </row>
    <row r="1737" spans="1:51" ht="12.75">
      <c r="A1737" s="309"/>
      <c r="B1737" s="234"/>
      <c r="C1737" s="223"/>
      <c r="D1737" s="191"/>
      <c r="E1737" s="131"/>
      <c r="F1737" s="185"/>
      <c r="G1737" s="84"/>
      <c r="H1737" s="84"/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69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62"/>
      <c r="AF1737" s="62"/>
      <c r="AG1737" s="62"/>
      <c r="AH1737" s="62"/>
      <c r="AI1737" s="62"/>
      <c r="AJ1737" s="62"/>
      <c r="AK1737" s="62"/>
      <c r="AL1737" s="62"/>
      <c r="AM1737" s="62"/>
      <c r="AN1737" s="62"/>
      <c r="AO1737" s="62"/>
      <c r="AP1737" s="62"/>
      <c r="AQ1737" s="62"/>
      <c r="AR1737" s="62"/>
      <c r="AS1737" s="62"/>
      <c r="AT1737" s="62"/>
      <c r="AU1737" s="62"/>
      <c r="AV1737" s="62"/>
      <c r="AW1737" s="62"/>
      <c r="AX1737" s="62"/>
      <c r="AY1737" s="62"/>
    </row>
    <row r="1738" spans="1:51" ht="12.75">
      <c r="A1738" s="309"/>
      <c r="B1738" s="234"/>
      <c r="C1738" s="223"/>
      <c r="D1738" s="191"/>
      <c r="E1738" s="131"/>
      <c r="F1738" s="185"/>
      <c r="G1738" s="84"/>
      <c r="H1738" s="84"/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69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62"/>
      <c r="AF1738" s="62"/>
      <c r="AG1738" s="62"/>
      <c r="AH1738" s="62"/>
      <c r="AI1738" s="62"/>
      <c r="AJ1738" s="62"/>
      <c r="AK1738" s="62"/>
      <c r="AL1738" s="62"/>
      <c r="AM1738" s="62"/>
      <c r="AN1738" s="62"/>
      <c r="AO1738" s="62"/>
      <c r="AP1738" s="62"/>
      <c r="AQ1738" s="62"/>
      <c r="AR1738" s="62"/>
      <c r="AS1738" s="62"/>
      <c r="AT1738" s="62"/>
      <c r="AU1738" s="62"/>
      <c r="AV1738" s="62"/>
      <c r="AW1738" s="62"/>
      <c r="AX1738" s="62"/>
      <c r="AY1738" s="62"/>
    </row>
    <row r="1739" spans="1:51" ht="12.75">
      <c r="A1739" s="309"/>
      <c r="B1739" s="234"/>
      <c r="C1739" s="223"/>
      <c r="D1739" s="191"/>
      <c r="E1739" s="131"/>
      <c r="F1739" s="185"/>
      <c r="G1739" s="84"/>
      <c r="H1739" s="84"/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69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62"/>
      <c r="AF1739" s="62"/>
      <c r="AG1739" s="62"/>
      <c r="AH1739" s="62"/>
      <c r="AI1739" s="62"/>
      <c r="AJ1739" s="62"/>
      <c r="AK1739" s="62"/>
      <c r="AL1739" s="62"/>
      <c r="AM1739" s="62"/>
      <c r="AN1739" s="62"/>
      <c r="AO1739" s="62"/>
      <c r="AP1739" s="62"/>
      <c r="AQ1739" s="62"/>
      <c r="AR1739" s="62"/>
      <c r="AS1739" s="62"/>
      <c r="AT1739" s="62"/>
      <c r="AU1739" s="62"/>
      <c r="AV1739" s="62"/>
      <c r="AW1739" s="62"/>
      <c r="AX1739" s="62"/>
      <c r="AY1739" s="62"/>
    </row>
    <row r="1740" spans="1:51" ht="12.75">
      <c r="A1740" s="309"/>
      <c r="B1740" s="234"/>
      <c r="C1740" s="223"/>
      <c r="D1740" s="191"/>
      <c r="E1740" s="131"/>
      <c r="F1740" s="185"/>
      <c r="G1740" s="84"/>
      <c r="H1740" s="84"/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69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62"/>
      <c r="AF1740" s="62"/>
      <c r="AG1740" s="62"/>
      <c r="AH1740" s="62"/>
      <c r="AI1740" s="62"/>
      <c r="AJ1740" s="62"/>
      <c r="AK1740" s="62"/>
      <c r="AL1740" s="62"/>
      <c r="AM1740" s="62"/>
      <c r="AN1740" s="62"/>
      <c r="AO1740" s="62"/>
      <c r="AP1740" s="62"/>
      <c r="AQ1740" s="62"/>
      <c r="AR1740" s="62"/>
      <c r="AS1740" s="62"/>
      <c r="AT1740" s="62"/>
      <c r="AU1740" s="62"/>
      <c r="AV1740" s="62"/>
      <c r="AW1740" s="62"/>
      <c r="AX1740" s="62"/>
      <c r="AY1740" s="62"/>
    </row>
    <row r="1741" spans="1:51" ht="12.75">
      <c r="A1741" s="309"/>
      <c r="B1741" s="234"/>
      <c r="C1741" s="223"/>
      <c r="D1741" s="191"/>
      <c r="E1741" s="131"/>
      <c r="F1741" s="185"/>
      <c r="G1741" s="84"/>
      <c r="H1741" s="84"/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69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62"/>
      <c r="AF1741" s="62"/>
      <c r="AG1741" s="62"/>
      <c r="AH1741" s="62"/>
      <c r="AI1741" s="62"/>
      <c r="AJ1741" s="62"/>
      <c r="AK1741" s="62"/>
      <c r="AL1741" s="62"/>
      <c r="AM1741" s="62"/>
      <c r="AN1741" s="62"/>
      <c r="AO1741" s="62"/>
      <c r="AP1741" s="62"/>
      <c r="AQ1741" s="62"/>
      <c r="AR1741" s="62"/>
      <c r="AS1741" s="62"/>
      <c r="AT1741" s="62"/>
      <c r="AU1741" s="62"/>
      <c r="AV1741" s="62"/>
      <c r="AW1741" s="62"/>
      <c r="AX1741" s="62"/>
      <c r="AY1741" s="62"/>
    </row>
    <row r="1742" spans="1:51" ht="12.75">
      <c r="A1742" s="309"/>
      <c r="B1742" s="234"/>
      <c r="C1742" s="223"/>
      <c r="D1742" s="191"/>
      <c r="E1742" s="131"/>
      <c r="F1742" s="185"/>
      <c r="G1742" s="84"/>
      <c r="H1742" s="84"/>
      <c r="I1742" s="85"/>
      <c r="J1742" s="85"/>
      <c r="K1742" s="85"/>
      <c r="L1742" s="85"/>
      <c r="M1742" s="85"/>
      <c r="N1742" s="85"/>
      <c r="O1742" s="85"/>
      <c r="P1742" s="85"/>
      <c r="Q1742" s="85"/>
      <c r="R1742" s="85"/>
      <c r="S1742" s="69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62"/>
      <c r="AF1742" s="62"/>
      <c r="AG1742" s="62"/>
      <c r="AH1742" s="62"/>
      <c r="AI1742" s="62"/>
      <c r="AJ1742" s="62"/>
      <c r="AK1742" s="62"/>
      <c r="AL1742" s="62"/>
      <c r="AM1742" s="62"/>
      <c r="AN1742" s="62"/>
      <c r="AO1742" s="62"/>
      <c r="AP1742" s="62"/>
      <c r="AQ1742" s="62"/>
      <c r="AR1742" s="62"/>
      <c r="AS1742" s="62"/>
      <c r="AT1742" s="62"/>
      <c r="AU1742" s="62"/>
      <c r="AV1742" s="62"/>
      <c r="AW1742" s="62"/>
      <c r="AX1742" s="62"/>
      <c r="AY1742" s="62"/>
    </row>
    <row r="1743" spans="1:51" ht="12.75">
      <c r="A1743" s="309"/>
      <c r="B1743" s="234"/>
      <c r="C1743" s="223"/>
      <c r="D1743" s="191"/>
      <c r="E1743" s="131"/>
      <c r="F1743" s="185"/>
      <c r="G1743" s="84"/>
      <c r="H1743" s="84"/>
      <c r="I1743" s="85"/>
      <c r="J1743" s="85"/>
      <c r="K1743" s="85"/>
      <c r="L1743" s="85"/>
      <c r="M1743" s="85"/>
      <c r="N1743" s="85"/>
      <c r="O1743" s="85"/>
      <c r="P1743" s="85"/>
      <c r="Q1743" s="85"/>
      <c r="R1743" s="85"/>
      <c r="S1743" s="69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62"/>
      <c r="AF1743" s="62"/>
      <c r="AG1743" s="62"/>
      <c r="AH1743" s="62"/>
      <c r="AI1743" s="62"/>
      <c r="AJ1743" s="62"/>
      <c r="AK1743" s="62"/>
      <c r="AL1743" s="62"/>
      <c r="AM1743" s="62"/>
      <c r="AN1743" s="62"/>
      <c r="AO1743" s="62"/>
      <c r="AP1743" s="62"/>
      <c r="AQ1743" s="62"/>
      <c r="AR1743" s="62"/>
      <c r="AS1743" s="62"/>
      <c r="AT1743" s="62"/>
      <c r="AU1743" s="62"/>
      <c r="AV1743" s="62"/>
      <c r="AW1743" s="62"/>
      <c r="AX1743" s="62"/>
      <c r="AY1743" s="62"/>
    </row>
    <row r="1744" spans="1:51" ht="12.75">
      <c r="A1744" s="309"/>
      <c r="B1744" s="234"/>
      <c r="C1744" s="223"/>
      <c r="D1744" s="191"/>
      <c r="E1744" s="131"/>
      <c r="F1744" s="185"/>
      <c r="G1744" s="84"/>
      <c r="H1744" s="84"/>
      <c r="I1744" s="85"/>
      <c r="J1744" s="85"/>
      <c r="K1744" s="85"/>
      <c r="L1744" s="85"/>
      <c r="M1744" s="85"/>
      <c r="N1744" s="85"/>
      <c r="O1744" s="85"/>
      <c r="P1744" s="85"/>
      <c r="Q1744" s="85"/>
      <c r="R1744" s="85"/>
      <c r="S1744" s="69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  <c r="AE1744" s="62"/>
      <c r="AF1744" s="62"/>
      <c r="AG1744" s="62"/>
      <c r="AH1744" s="62"/>
      <c r="AI1744" s="62"/>
      <c r="AJ1744" s="62"/>
      <c r="AK1744" s="62"/>
      <c r="AL1744" s="62"/>
      <c r="AM1744" s="62"/>
      <c r="AN1744" s="62"/>
      <c r="AO1744" s="62"/>
      <c r="AP1744" s="62"/>
      <c r="AQ1744" s="62"/>
      <c r="AR1744" s="62"/>
      <c r="AS1744" s="62"/>
      <c r="AT1744" s="62"/>
      <c r="AU1744" s="62"/>
      <c r="AV1744" s="62"/>
      <c r="AW1744" s="62"/>
      <c r="AX1744" s="62"/>
      <c r="AY1744" s="62"/>
    </row>
    <row r="1745" spans="1:51" ht="12.75">
      <c r="A1745" s="309"/>
      <c r="B1745" s="234"/>
      <c r="C1745" s="223"/>
      <c r="D1745" s="191"/>
      <c r="E1745" s="131"/>
      <c r="F1745" s="185"/>
      <c r="G1745" s="84"/>
      <c r="H1745" s="84"/>
      <c r="I1745" s="85"/>
      <c r="J1745" s="85"/>
      <c r="K1745" s="85"/>
      <c r="L1745" s="85"/>
      <c r="M1745" s="85"/>
      <c r="N1745" s="85"/>
      <c r="O1745" s="85"/>
      <c r="P1745" s="85"/>
      <c r="Q1745" s="85"/>
      <c r="R1745" s="85"/>
      <c r="S1745" s="69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  <c r="AE1745" s="62"/>
      <c r="AF1745" s="62"/>
      <c r="AG1745" s="62"/>
      <c r="AH1745" s="62"/>
      <c r="AI1745" s="62"/>
      <c r="AJ1745" s="62"/>
      <c r="AK1745" s="62"/>
      <c r="AL1745" s="62"/>
      <c r="AM1745" s="62"/>
      <c r="AN1745" s="62"/>
      <c r="AO1745" s="62"/>
      <c r="AP1745" s="62"/>
      <c r="AQ1745" s="62"/>
      <c r="AR1745" s="62"/>
      <c r="AS1745" s="62"/>
      <c r="AT1745" s="62"/>
      <c r="AU1745" s="62"/>
      <c r="AV1745" s="62"/>
      <c r="AW1745" s="62"/>
      <c r="AX1745" s="62"/>
      <c r="AY1745" s="62"/>
    </row>
    <row r="1746" spans="1:51" ht="12.75">
      <c r="A1746" s="309"/>
      <c r="B1746" s="234"/>
      <c r="C1746" s="223"/>
      <c r="D1746" s="191"/>
      <c r="E1746" s="131"/>
      <c r="F1746" s="185"/>
      <c r="G1746" s="84"/>
      <c r="H1746" s="84"/>
      <c r="I1746" s="85"/>
      <c r="J1746" s="85"/>
      <c r="K1746" s="85"/>
      <c r="L1746" s="85"/>
      <c r="M1746" s="85"/>
      <c r="N1746" s="85"/>
      <c r="O1746" s="85"/>
      <c r="P1746" s="85"/>
      <c r="Q1746" s="85"/>
      <c r="R1746" s="85"/>
      <c r="S1746" s="69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  <c r="AE1746" s="62"/>
      <c r="AF1746" s="62"/>
      <c r="AG1746" s="62"/>
      <c r="AH1746" s="62"/>
      <c r="AI1746" s="62"/>
      <c r="AJ1746" s="62"/>
      <c r="AK1746" s="62"/>
      <c r="AL1746" s="62"/>
      <c r="AM1746" s="62"/>
      <c r="AN1746" s="62"/>
      <c r="AO1746" s="62"/>
      <c r="AP1746" s="62"/>
      <c r="AQ1746" s="62"/>
      <c r="AR1746" s="62"/>
      <c r="AS1746" s="62"/>
      <c r="AT1746" s="62"/>
      <c r="AU1746" s="62"/>
      <c r="AV1746" s="62"/>
      <c r="AW1746" s="62"/>
      <c r="AX1746" s="62"/>
      <c r="AY1746" s="62"/>
    </row>
    <row r="1747" spans="1:51" ht="12.75">
      <c r="A1747" s="309"/>
      <c r="B1747" s="234"/>
      <c r="C1747" s="223"/>
      <c r="D1747" s="191"/>
      <c r="E1747" s="131"/>
      <c r="F1747" s="185"/>
      <c r="G1747" s="84"/>
      <c r="H1747" s="84"/>
      <c r="I1747" s="85"/>
      <c r="J1747" s="85"/>
      <c r="K1747" s="85"/>
      <c r="L1747" s="85"/>
      <c r="M1747" s="85"/>
      <c r="N1747" s="85"/>
      <c r="O1747" s="85"/>
      <c r="P1747" s="85"/>
      <c r="Q1747" s="85"/>
      <c r="R1747" s="85"/>
      <c r="S1747" s="69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  <c r="AE1747" s="62"/>
      <c r="AF1747" s="62"/>
      <c r="AG1747" s="62"/>
      <c r="AH1747" s="62"/>
      <c r="AI1747" s="62"/>
      <c r="AJ1747" s="62"/>
      <c r="AK1747" s="62"/>
      <c r="AL1747" s="62"/>
      <c r="AM1747" s="62"/>
      <c r="AN1747" s="62"/>
      <c r="AO1747" s="62"/>
      <c r="AP1747" s="62"/>
      <c r="AQ1747" s="62"/>
      <c r="AR1747" s="62"/>
      <c r="AS1747" s="62"/>
      <c r="AT1747" s="62"/>
      <c r="AU1747" s="62"/>
      <c r="AV1747" s="62"/>
      <c r="AW1747" s="62"/>
      <c r="AX1747" s="62"/>
      <c r="AY1747" s="62"/>
    </row>
    <row r="1748" spans="1:51" ht="12.75">
      <c r="A1748" s="309"/>
      <c r="B1748" s="234"/>
      <c r="C1748" s="223"/>
      <c r="D1748" s="191"/>
      <c r="E1748" s="131"/>
      <c r="F1748" s="185"/>
      <c r="G1748" s="84"/>
      <c r="H1748" s="84"/>
      <c r="I1748" s="85"/>
      <c r="J1748" s="85"/>
      <c r="K1748" s="85"/>
      <c r="L1748" s="85"/>
      <c r="M1748" s="85"/>
      <c r="N1748" s="85"/>
      <c r="O1748" s="85"/>
      <c r="P1748" s="85"/>
      <c r="Q1748" s="85"/>
      <c r="R1748" s="85"/>
      <c r="S1748" s="69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  <c r="AE1748" s="62"/>
      <c r="AF1748" s="62"/>
      <c r="AG1748" s="62"/>
      <c r="AH1748" s="62"/>
      <c r="AI1748" s="62"/>
      <c r="AJ1748" s="62"/>
      <c r="AK1748" s="62"/>
      <c r="AL1748" s="62"/>
      <c r="AM1748" s="62"/>
      <c r="AN1748" s="62"/>
      <c r="AO1748" s="62"/>
      <c r="AP1748" s="62"/>
      <c r="AQ1748" s="62"/>
      <c r="AR1748" s="62"/>
      <c r="AS1748" s="62"/>
      <c r="AT1748" s="62"/>
      <c r="AU1748" s="62"/>
      <c r="AV1748" s="62"/>
      <c r="AW1748" s="62"/>
      <c r="AX1748" s="62"/>
      <c r="AY1748" s="62"/>
    </row>
    <row r="1749" spans="1:51" ht="12.75">
      <c r="A1749" s="309"/>
      <c r="B1749" s="234"/>
      <c r="C1749" s="223"/>
      <c r="D1749" s="191"/>
      <c r="E1749" s="131"/>
      <c r="F1749" s="185"/>
      <c r="G1749" s="84"/>
      <c r="H1749" s="84"/>
      <c r="I1749" s="85"/>
      <c r="J1749" s="85"/>
      <c r="K1749" s="85"/>
      <c r="L1749" s="85"/>
      <c r="M1749" s="85"/>
      <c r="N1749" s="85"/>
      <c r="O1749" s="85"/>
      <c r="P1749" s="85"/>
      <c r="Q1749" s="85"/>
      <c r="R1749" s="85"/>
      <c r="S1749" s="69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62"/>
      <c r="AF1749" s="62"/>
      <c r="AG1749" s="62"/>
      <c r="AH1749" s="62"/>
      <c r="AI1749" s="62"/>
      <c r="AJ1749" s="62"/>
      <c r="AK1749" s="62"/>
      <c r="AL1749" s="62"/>
      <c r="AM1749" s="62"/>
      <c r="AN1749" s="62"/>
      <c r="AO1749" s="62"/>
      <c r="AP1749" s="62"/>
      <c r="AQ1749" s="62"/>
      <c r="AR1749" s="62"/>
      <c r="AS1749" s="62"/>
      <c r="AT1749" s="62"/>
      <c r="AU1749" s="62"/>
      <c r="AV1749" s="62"/>
      <c r="AW1749" s="62"/>
      <c r="AX1749" s="62"/>
      <c r="AY1749" s="62"/>
    </row>
    <row r="1750" spans="1:51" ht="12.75">
      <c r="A1750" s="309"/>
      <c r="B1750" s="234"/>
      <c r="C1750" s="223"/>
      <c r="D1750" s="191"/>
      <c r="E1750" s="131"/>
      <c r="F1750" s="185"/>
      <c r="G1750" s="84"/>
      <c r="H1750" s="84"/>
      <c r="I1750" s="85"/>
      <c r="J1750" s="85"/>
      <c r="K1750" s="85"/>
      <c r="L1750" s="85"/>
      <c r="M1750" s="85"/>
      <c r="N1750" s="85"/>
      <c r="O1750" s="85"/>
      <c r="P1750" s="85"/>
      <c r="Q1750" s="85"/>
      <c r="R1750" s="85"/>
      <c r="S1750" s="69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  <c r="AE1750" s="62"/>
      <c r="AF1750" s="62"/>
      <c r="AG1750" s="62"/>
      <c r="AH1750" s="62"/>
      <c r="AI1750" s="62"/>
      <c r="AJ1750" s="62"/>
      <c r="AK1750" s="62"/>
      <c r="AL1750" s="62"/>
      <c r="AM1750" s="62"/>
      <c r="AN1750" s="62"/>
      <c r="AO1750" s="62"/>
      <c r="AP1750" s="62"/>
      <c r="AQ1750" s="62"/>
      <c r="AR1750" s="62"/>
      <c r="AS1750" s="62"/>
      <c r="AT1750" s="62"/>
      <c r="AU1750" s="62"/>
      <c r="AV1750" s="62"/>
      <c r="AW1750" s="62"/>
      <c r="AX1750" s="62"/>
      <c r="AY1750" s="62"/>
    </row>
    <row r="1751" spans="1:51" ht="12.75">
      <c r="A1751" s="309"/>
      <c r="B1751" s="234"/>
      <c r="C1751" s="223"/>
      <c r="D1751" s="191"/>
      <c r="E1751" s="131"/>
      <c r="F1751" s="185"/>
      <c r="G1751" s="84"/>
      <c r="H1751" s="84"/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69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62"/>
      <c r="AF1751" s="62"/>
      <c r="AG1751" s="62"/>
      <c r="AH1751" s="62"/>
      <c r="AI1751" s="62"/>
      <c r="AJ1751" s="62"/>
      <c r="AK1751" s="62"/>
      <c r="AL1751" s="62"/>
      <c r="AM1751" s="62"/>
      <c r="AN1751" s="62"/>
      <c r="AO1751" s="62"/>
      <c r="AP1751" s="62"/>
      <c r="AQ1751" s="62"/>
      <c r="AR1751" s="62"/>
      <c r="AS1751" s="62"/>
      <c r="AT1751" s="62"/>
      <c r="AU1751" s="62"/>
      <c r="AV1751" s="62"/>
      <c r="AW1751" s="62"/>
      <c r="AX1751" s="62"/>
      <c r="AY1751" s="62"/>
    </row>
    <row r="1752" spans="1:51" ht="12.75">
      <c r="A1752" s="309"/>
      <c r="B1752" s="234"/>
      <c r="C1752" s="223"/>
      <c r="D1752" s="191"/>
      <c r="E1752" s="131"/>
      <c r="F1752" s="185"/>
      <c r="G1752" s="84"/>
      <c r="H1752" s="84"/>
      <c r="I1752" s="85"/>
      <c r="J1752" s="85"/>
      <c r="K1752" s="85"/>
      <c r="L1752" s="85"/>
      <c r="M1752" s="85"/>
      <c r="N1752" s="85"/>
      <c r="O1752" s="85"/>
      <c r="P1752" s="85"/>
      <c r="Q1752" s="85"/>
      <c r="R1752" s="85"/>
      <c r="S1752" s="69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  <c r="AE1752" s="62"/>
      <c r="AF1752" s="62"/>
      <c r="AG1752" s="62"/>
      <c r="AH1752" s="62"/>
      <c r="AI1752" s="62"/>
      <c r="AJ1752" s="62"/>
      <c r="AK1752" s="62"/>
      <c r="AL1752" s="62"/>
      <c r="AM1752" s="62"/>
      <c r="AN1752" s="62"/>
      <c r="AO1752" s="62"/>
      <c r="AP1752" s="62"/>
      <c r="AQ1752" s="62"/>
      <c r="AR1752" s="62"/>
      <c r="AS1752" s="62"/>
      <c r="AT1752" s="62"/>
      <c r="AU1752" s="62"/>
      <c r="AV1752" s="62"/>
      <c r="AW1752" s="62"/>
      <c r="AX1752" s="62"/>
      <c r="AY1752" s="62"/>
    </row>
    <row r="1753" spans="1:51" ht="12.75">
      <c r="A1753" s="309"/>
      <c r="B1753" s="234"/>
      <c r="C1753" s="223"/>
      <c r="D1753" s="191"/>
      <c r="E1753" s="131"/>
      <c r="F1753" s="185"/>
      <c r="G1753" s="84"/>
      <c r="H1753" s="84"/>
      <c r="I1753" s="85"/>
      <c r="J1753" s="85"/>
      <c r="K1753" s="85"/>
      <c r="L1753" s="85"/>
      <c r="M1753" s="85"/>
      <c r="N1753" s="85"/>
      <c r="O1753" s="85"/>
      <c r="P1753" s="85"/>
      <c r="Q1753" s="85"/>
      <c r="R1753" s="85"/>
      <c r="S1753" s="69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  <c r="AE1753" s="62"/>
      <c r="AF1753" s="62"/>
      <c r="AG1753" s="62"/>
      <c r="AH1753" s="62"/>
      <c r="AI1753" s="62"/>
      <c r="AJ1753" s="62"/>
      <c r="AK1753" s="62"/>
      <c r="AL1753" s="62"/>
      <c r="AM1753" s="62"/>
      <c r="AN1753" s="62"/>
      <c r="AO1753" s="62"/>
      <c r="AP1753" s="62"/>
      <c r="AQ1753" s="62"/>
      <c r="AR1753" s="62"/>
      <c r="AS1753" s="62"/>
      <c r="AT1753" s="62"/>
      <c r="AU1753" s="62"/>
      <c r="AV1753" s="62"/>
      <c r="AW1753" s="62"/>
      <c r="AX1753" s="62"/>
      <c r="AY1753" s="62"/>
    </row>
    <row r="1754" spans="1:51" ht="12.75">
      <c r="A1754" s="309"/>
      <c r="B1754" s="234"/>
      <c r="C1754" s="223"/>
      <c r="D1754" s="191"/>
      <c r="E1754" s="131"/>
      <c r="F1754" s="185"/>
      <c r="G1754" s="84"/>
      <c r="H1754" s="84"/>
      <c r="I1754" s="85"/>
      <c r="J1754" s="85"/>
      <c r="K1754" s="85"/>
      <c r="L1754" s="85"/>
      <c r="M1754" s="85"/>
      <c r="N1754" s="85"/>
      <c r="O1754" s="85"/>
      <c r="P1754" s="85"/>
      <c r="Q1754" s="85"/>
      <c r="R1754" s="85"/>
      <c r="S1754" s="69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62"/>
      <c r="AF1754" s="62"/>
      <c r="AG1754" s="62"/>
      <c r="AH1754" s="62"/>
      <c r="AI1754" s="62"/>
      <c r="AJ1754" s="62"/>
      <c r="AK1754" s="62"/>
      <c r="AL1754" s="62"/>
      <c r="AM1754" s="62"/>
      <c r="AN1754" s="62"/>
      <c r="AO1754" s="62"/>
      <c r="AP1754" s="62"/>
      <c r="AQ1754" s="62"/>
      <c r="AR1754" s="62"/>
      <c r="AS1754" s="62"/>
      <c r="AT1754" s="62"/>
      <c r="AU1754" s="62"/>
      <c r="AV1754" s="62"/>
      <c r="AW1754" s="62"/>
      <c r="AX1754" s="62"/>
      <c r="AY1754" s="62"/>
    </row>
    <row r="1755" spans="1:51" ht="12.75">
      <c r="A1755" s="309"/>
      <c r="B1755" s="234"/>
      <c r="C1755" s="223"/>
      <c r="D1755" s="191"/>
      <c r="E1755" s="131"/>
      <c r="F1755" s="185"/>
      <c r="G1755" s="84"/>
      <c r="H1755" s="84"/>
      <c r="I1755" s="85"/>
      <c r="J1755" s="85"/>
      <c r="K1755" s="85"/>
      <c r="L1755" s="85"/>
      <c r="M1755" s="85"/>
      <c r="N1755" s="85"/>
      <c r="O1755" s="85"/>
      <c r="P1755" s="85"/>
      <c r="Q1755" s="85"/>
      <c r="R1755" s="85"/>
      <c r="S1755" s="69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  <c r="AE1755" s="62"/>
      <c r="AF1755" s="62"/>
      <c r="AG1755" s="62"/>
      <c r="AH1755" s="62"/>
      <c r="AI1755" s="62"/>
      <c r="AJ1755" s="62"/>
      <c r="AK1755" s="62"/>
      <c r="AL1755" s="62"/>
      <c r="AM1755" s="62"/>
      <c r="AN1755" s="62"/>
      <c r="AO1755" s="62"/>
      <c r="AP1755" s="62"/>
      <c r="AQ1755" s="62"/>
      <c r="AR1755" s="62"/>
      <c r="AS1755" s="62"/>
      <c r="AT1755" s="62"/>
      <c r="AU1755" s="62"/>
      <c r="AV1755" s="62"/>
      <c r="AW1755" s="62"/>
      <c r="AX1755" s="62"/>
      <c r="AY1755" s="62"/>
    </row>
    <row r="1756" spans="1:51" ht="12.75">
      <c r="A1756" s="309"/>
      <c r="B1756" s="234"/>
      <c r="C1756" s="223"/>
      <c r="D1756" s="191"/>
      <c r="E1756" s="131"/>
      <c r="F1756" s="185"/>
      <c r="G1756" s="84"/>
      <c r="H1756" s="84"/>
      <c r="I1756" s="85"/>
      <c r="J1756" s="85"/>
      <c r="K1756" s="85"/>
      <c r="L1756" s="85"/>
      <c r="M1756" s="85"/>
      <c r="N1756" s="85"/>
      <c r="O1756" s="85"/>
      <c r="P1756" s="85"/>
      <c r="Q1756" s="85"/>
      <c r="R1756" s="85"/>
      <c r="S1756" s="69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62"/>
      <c r="AF1756" s="62"/>
      <c r="AG1756" s="62"/>
      <c r="AH1756" s="62"/>
      <c r="AI1756" s="62"/>
      <c r="AJ1756" s="62"/>
      <c r="AK1756" s="62"/>
      <c r="AL1756" s="62"/>
      <c r="AM1756" s="62"/>
      <c r="AN1756" s="62"/>
      <c r="AO1756" s="62"/>
      <c r="AP1756" s="62"/>
      <c r="AQ1756" s="62"/>
      <c r="AR1756" s="62"/>
      <c r="AS1756" s="62"/>
      <c r="AT1756" s="62"/>
      <c r="AU1756" s="62"/>
      <c r="AV1756" s="62"/>
      <c r="AW1756" s="62"/>
      <c r="AX1756" s="62"/>
      <c r="AY1756" s="62"/>
    </row>
    <row r="1757" spans="1:51" ht="12.75">
      <c r="A1757" s="309"/>
      <c r="B1757" s="234"/>
      <c r="C1757" s="223"/>
      <c r="D1757" s="191"/>
      <c r="E1757" s="131"/>
      <c r="F1757" s="185"/>
      <c r="G1757" s="84"/>
      <c r="H1757" s="84"/>
      <c r="I1757" s="85"/>
      <c r="J1757" s="85"/>
      <c r="K1757" s="85"/>
      <c r="L1757" s="85"/>
      <c r="M1757" s="85"/>
      <c r="N1757" s="85"/>
      <c r="O1757" s="85"/>
      <c r="P1757" s="85"/>
      <c r="Q1757" s="85"/>
      <c r="R1757" s="85"/>
      <c r="S1757" s="69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62"/>
      <c r="AF1757" s="62"/>
      <c r="AG1757" s="62"/>
      <c r="AH1757" s="62"/>
      <c r="AI1757" s="62"/>
      <c r="AJ1757" s="62"/>
      <c r="AK1757" s="62"/>
      <c r="AL1757" s="62"/>
      <c r="AM1757" s="62"/>
      <c r="AN1757" s="62"/>
      <c r="AO1757" s="62"/>
      <c r="AP1757" s="62"/>
      <c r="AQ1757" s="62"/>
      <c r="AR1757" s="62"/>
      <c r="AS1757" s="62"/>
      <c r="AT1757" s="62"/>
      <c r="AU1757" s="62"/>
      <c r="AV1757" s="62"/>
      <c r="AW1757" s="62"/>
      <c r="AX1757" s="62"/>
      <c r="AY1757" s="62"/>
    </row>
    <row r="1758" spans="1:51" ht="12.75">
      <c r="A1758" s="309"/>
      <c r="B1758" s="234"/>
      <c r="C1758" s="223"/>
      <c r="D1758" s="191"/>
      <c r="E1758" s="131"/>
      <c r="F1758" s="185"/>
      <c r="G1758" s="84"/>
      <c r="H1758" s="84"/>
      <c r="I1758" s="85"/>
      <c r="J1758" s="85"/>
      <c r="K1758" s="85"/>
      <c r="L1758" s="85"/>
      <c r="M1758" s="85"/>
      <c r="N1758" s="85"/>
      <c r="O1758" s="85"/>
      <c r="P1758" s="85"/>
      <c r="Q1758" s="85"/>
      <c r="R1758" s="85"/>
      <c r="S1758" s="69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  <c r="AE1758" s="62"/>
      <c r="AF1758" s="62"/>
      <c r="AG1758" s="62"/>
      <c r="AH1758" s="62"/>
      <c r="AI1758" s="62"/>
      <c r="AJ1758" s="62"/>
      <c r="AK1758" s="62"/>
      <c r="AL1758" s="62"/>
      <c r="AM1758" s="62"/>
      <c r="AN1758" s="62"/>
      <c r="AO1758" s="62"/>
      <c r="AP1758" s="62"/>
      <c r="AQ1758" s="62"/>
      <c r="AR1758" s="62"/>
      <c r="AS1758" s="62"/>
      <c r="AT1758" s="62"/>
      <c r="AU1758" s="62"/>
      <c r="AV1758" s="62"/>
      <c r="AW1758" s="62"/>
      <c r="AX1758" s="62"/>
      <c r="AY1758" s="62"/>
    </row>
    <row r="1759" spans="1:51" ht="12.75">
      <c r="A1759" s="309"/>
      <c r="B1759" s="234"/>
      <c r="C1759" s="223"/>
      <c r="D1759" s="191"/>
      <c r="E1759" s="131"/>
      <c r="F1759" s="185"/>
      <c r="G1759" s="84"/>
      <c r="H1759" s="84"/>
      <c r="I1759" s="85"/>
      <c r="J1759" s="85"/>
      <c r="K1759" s="85"/>
      <c r="L1759" s="85"/>
      <c r="M1759" s="85"/>
      <c r="N1759" s="85"/>
      <c r="O1759" s="85"/>
      <c r="P1759" s="85"/>
      <c r="Q1759" s="85"/>
      <c r="R1759" s="85"/>
      <c r="S1759" s="69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  <c r="AE1759" s="62"/>
      <c r="AF1759" s="62"/>
      <c r="AG1759" s="62"/>
      <c r="AH1759" s="62"/>
      <c r="AI1759" s="62"/>
      <c r="AJ1759" s="62"/>
      <c r="AK1759" s="62"/>
      <c r="AL1759" s="62"/>
      <c r="AM1759" s="62"/>
      <c r="AN1759" s="62"/>
      <c r="AO1759" s="62"/>
      <c r="AP1759" s="62"/>
      <c r="AQ1759" s="62"/>
      <c r="AR1759" s="62"/>
      <c r="AS1759" s="62"/>
      <c r="AT1759" s="62"/>
      <c r="AU1759" s="62"/>
      <c r="AV1759" s="62"/>
      <c r="AW1759" s="62"/>
      <c r="AX1759" s="62"/>
      <c r="AY1759" s="62"/>
    </row>
    <row r="1760" spans="1:51" ht="12.75">
      <c r="A1760" s="309"/>
      <c r="B1760" s="234"/>
      <c r="C1760" s="223"/>
      <c r="D1760" s="191"/>
      <c r="E1760" s="131"/>
      <c r="F1760" s="185"/>
      <c r="G1760" s="84"/>
      <c r="H1760" s="84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69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  <c r="AE1760" s="62"/>
      <c r="AF1760" s="62"/>
      <c r="AG1760" s="62"/>
      <c r="AH1760" s="62"/>
      <c r="AI1760" s="62"/>
      <c r="AJ1760" s="62"/>
      <c r="AK1760" s="62"/>
      <c r="AL1760" s="62"/>
      <c r="AM1760" s="62"/>
      <c r="AN1760" s="62"/>
      <c r="AO1760" s="62"/>
      <c r="AP1760" s="62"/>
      <c r="AQ1760" s="62"/>
      <c r="AR1760" s="62"/>
      <c r="AS1760" s="62"/>
      <c r="AT1760" s="62"/>
      <c r="AU1760" s="62"/>
      <c r="AV1760" s="62"/>
      <c r="AW1760" s="62"/>
      <c r="AX1760" s="62"/>
      <c r="AY1760" s="62"/>
    </row>
    <row r="1761" spans="1:51" ht="12.75">
      <c r="A1761" s="309"/>
      <c r="B1761" s="234"/>
      <c r="C1761" s="223"/>
      <c r="D1761" s="191"/>
      <c r="E1761" s="131"/>
      <c r="F1761" s="185"/>
      <c r="G1761" s="84"/>
      <c r="H1761" s="84"/>
      <c r="I1761" s="85"/>
      <c r="J1761" s="85"/>
      <c r="K1761" s="85"/>
      <c r="L1761" s="85"/>
      <c r="M1761" s="85"/>
      <c r="N1761" s="85"/>
      <c r="O1761" s="85"/>
      <c r="P1761" s="85"/>
      <c r="Q1761" s="85"/>
      <c r="R1761" s="85"/>
      <c r="S1761" s="69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  <c r="AE1761" s="62"/>
      <c r="AF1761" s="62"/>
      <c r="AG1761" s="62"/>
      <c r="AH1761" s="62"/>
      <c r="AI1761" s="62"/>
      <c r="AJ1761" s="62"/>
      <c r="AK1761" s="62"/>
      <c r="AL1761" s="62"/>
      <c r="AM1761" s="62"/>
      <c r="AN1761" s="62"/>
      <c r="AO1761" s="62"/>
      <c r="AP1761" s="62"/>
      <c r="AQ1761" s="62"/>
      <c r="AR1761" s="62"/>
      <c r="AS1761" s="62"/>
      <c r="AT1761" s="62"/>
      <c r="AU1761" s="62"/>
      <c r="AV1761" s="62"/>
      <c r="AW1761" s="62"/>
      <c r="AX1761" s="62"/>
      <c r="AY1761" s="62"/>
    </row>
    <row r="1762" spans="1:51" ht="12.75">
      <c r="A1762" s="309"/>
      <c r="B1762" s="234"/>
      <c r="C1762" s="223"/>
      <c r="D1762" s="191"/>
      <c r="E1762" s="131"/>
      <c r="F1762" s="185"/>
      <c r="G1762" s="84"/>
      <c r="H1762" s="84"/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69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  <c r="AE1762" s="62"/>
      <c r="AF1762" s="62"/>
      <c r="AG1762" s="62"/>
      <c r="AH1762" s="62"/>
      <c r="AI1762" s="62"/>
      <c r="AJ1762" s="62"/>
      <c r="AK1762" s="62"/>
      <c r="AL1762" s="62"/>
      <c r="AM1762" s="62"/>
      <c r="AN1762" s="62"/>
      <c r="AO1762" s="62"/>
      <c r="AP1762" s="62"/>
      <c r="AQ1762" s="62"/>
      <c r="AR1762" s="62"/>
      <c r="AS1762" s="62"/>
      <c r="AT1762" s="62"/>
      <c r="AU1762" s="62"/>
      <c r="AV1762" s="62"/>
      <c r="AW1762" s="62"/>
      <c r="AX1762" s="62"/>
      <c r="AY1762" s="62"/>
    </row>
    <row r="1763" spans="1:51" ht="12.75">
      <c r="A1763" s="309"/>
      <c r="B1763" s="234"/>
      <c r="C1763" s="223"/>
      <c r="D1763" s="191"/>
      <c r="E1763" s="131"/>
      <c r="F1763" s="185"/>
      <c r="G1763" s="84"/>
      <c r="H1763" s="84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69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  <c r="AE1763" s="62"/>
      <c r="AF1763" s="62"/>
      <c r="AG1763" s="62"/>
      <c r="AH1763" s="62"/>
      <c r="AI1763" s="62"/>
      <c r="AJ1763" s="62"/>
      <c r="AK1763" s="62"/>
      <c r="AL1763" s="62"/>
      <c r="AM1763" s="62"/>
      <c r="AN1763" s="62"/>
      <c r="AO1763" s="62"/>
      <c r="AP1763" s="62"/>
      <c r="AQ1763" s="62"/>
      <c r="AR1763" s="62"/>
      <c r="AS1763" s="62"/>
      <c r="AT1763" s="62"/>
      <c r="AU1763" s="62"/>
      <c r="AV1763" s="62"/>
      <c r="AW1763" s="62"/>
      <c r="AX1763" s="62"/>
      <c r="AY1763" s="62"/>
    </row>
    <row r="1764" spans="1:51" ht="12.75">
      <c r="A1764" s="309"/>
      <c r="B1764" s="234"/>
      <c r="C1764" s="223"/>
      <c r="D1764" s="191"/>
      <c r="E1764" s="131"/>
      <c r="F1764" s="185"/>
      <c r="G1764" s="84"/>
      <c r="H1764" s="84"/>
      <c r="I1764" s="85"/>
      <c r="J1764" s="85"/>
      <c r="K1764" s="85"/>
      <c r="L1764" s="85"/>
      <c r="M1764" s="85"/>
      <c r="N1764" s="85"/>
      <c r="O1764" s="85"/>
      <c r="P1764" s="85"/>
      <c r="Q1764" s="85"/>
      <c r="R1764" s="85"/>
      <c r="S1764" s="69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62"/>
      <c r="AF1764" s="62"/>
      <c r="AG1764" s="62"/>
      <c r="AH1764" s="62"/>
      <c r="AI1764" s="62"/>
      <c r="AJ1764" s="62"/>
      <c r="AK1764" s="62"/>
      <c r="AL1764" s="62"/>
      <c r="AM1764" s="62"/>
      <c r="AN1764" s="62"/>
      <c r="AO1764" s="62"/>
      <c r="AP1764" s="62"/>
      <c r="AQ1764" s="62"/>
      <c r="AR1764" s="62"/>
      <c r="AS1764" s="62"/>
      <c r="AT1764" s="62"/>
      <c r="AU1764" s="62"/>
      <c r="AV1764" s="62"/>
      <c r="AW1764" s="62"/>
      <c r="AX1764" s="62"/>
      <c r="AY1764" s="62"/>
    </row>
    <row r="1765" spans="1:51" ht="12.75">
      <c r="A1765" s="309"/>
      <c r="B1765" s="234"/>
      <c r="C1765" s="223"/>
      <c r="D1765" s="191"/>
      <c r="E1765" s="131"/>
      <c r="F1765" s="185"/>
      <c r="G1765" s="84"/>
      <c r="H1765" s="84"/>
      <c r="I1765" s="85"/>
      <c r="J1765" s="85"/>
      <c r="K1765" s="85"/>
      <c r="L1765" s="85"/>
      <c r="M1765" s="85"/>
      <c r="N1765" s="85"/>
      <c r="O1765" s="85"/>
      <c r="P1765" s="85"/>
      <c r="Q1765" s="85"/>
      <c r="R1765" s="85"/>
      <c r="S1765" s="69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62"/>
      <c r="AF1765" s="62"/>
      <c r="AG1765" s="62"/>
      <c r="AH1765" s="62"/>
      <c r="AI1765" s="62"/>
      <c r="AJ1765" s="62"/>
      <c r="AK1765" s="62"/>
      <c r="AL1765" s="62"/>
      <c r="AM1765" s="62"/>
      <c r="AN1765" s="62"/>
      <c r="AO1765" s="62"/>
      <c r="AP1765" s="62"/>
      <c r="AQ1765" s="62"/>
      <c r="AR1765" s="62"/>
      <c r="AS1765" s="62"/>
      <c r="AT1765" s="62"/>
      <c r="AU1765" s="62"/>
      <c r="AV1765" s="62"/>
      <c r="AW1765" s="62"/>
      <c r="AX1765" s="62"/>
      <c r="AY1765" s="62"/>
    </row>
    <row r="1766" spans="1:51" ht="12.75">
      <c r="A1766" s="309"/>
      <c r="B1766" s="234"/>
      <c r="C1766" s="223"/>
      <c r="D1766" s="191"/>
      <c r="E1766" s="131"/>
      <c r="F1766" s="185"/>
      <c r="G1766" s="84"/>
      <c r="H1766" s="84"/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69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62"/>
      <c r="AF1766" s="62"/>
      <c r="AG1766" s="62"/>
      <c r="AH1766" s="62"/>
      <c r="AI1766" s="62"/>
      <c r="AJ1766" s="62"/>
      <c r="AK1766" s="62"/>
      <c r="AL1766" s="62"/>
      <c r="AM1766" s="62"/>
      <c r="AN1766" s="62"/>
      <c r="AO1766" s="62"/>
      <c r="AP1766" s="62"/>
      <c r="AQ1766" s="62"/>
      <c r="AR1766" s="62"/>
      <c r="AS1766" s="62"/>
      <c r="AT1766" s="62"/>
      <c r="AU1766" s="62"/>
      <c r="AV1766" s="62"/>
      <c r="AW1766" s="62"/>
      <c r="AX1766" s="62"/>
      <c r="AY1766" s="62"/>
    </row>
    <row r="1767" spans="1:51" ht="12.75">
      <c r="A1767" s="309"/>
      <c r="B1767" s="234"/>
      <c r="C1767" s="223"/>
      <c r="D1767" s="191"/>
      <c r="E1767" s="131"/>
      <c r="F1767" s="185"/>
      <c r="G1767" s="84"/>
      <c r="H1767" s="84"/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69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  <c r="AE1767" s="62"/>
      <c r="AF1767" s="62"/>
      <c r="AG1767" s="62"/>
      <c r="AH1767" s="62"/>
      <c r="AI1767" s="62"/>
      <c r="AJ1767" s="62"/>
      <c r="AK1767" s="62"/>
      <c r="AL1767" s="62"/>
      <c r="AM1767" s="62"/>
      <c r="AN1767" s="62"/>
      <c r="AO1767" s="62"/>
      <c r="AP1767" s="62"/>
      <c r="AQ1767" s="62"/>
      <c r="AR1767" s="62"/>
      <c r="AS1767" s="62"/>
      <c r="AT1767" s="62"/>
      <c r="AU1767" s="62"/>
      <c r="AV1767" s="62"/>
      <c r="AW1767" s="62"/>
      <c r="AX1767" s="62"/>
      <c r="AY1767" s="62"/>
    </row>
    <row r="1768" spans="1:51" ht="12.75">
      <c r="A1768" s="309"/>
      <c r="B1768" s="234"/>
      <c r="C1768" s="223"/>
      <c r="D1768" s="191"/>
      <c r="E1768" s="131"/>
      <c r="F1768" s="185"/>
      <c r="G1768" s="84"/>
      <c r="H1768" s="84"/>
      <c r="I1768" s="85"/>
      <c r="J1768" s="85"/>
      <c r="K1768" s="85"/>
      <c r="L1768" s="85"/>
      <c r="M1768" s="85"/>
      <c r="N1768" s="85"/>
      <c r="O1768" s="85"/>
      <c r="P1768" s="85"/>
      <c r="Q1768" s="85"/>
      <c r="R1768" s="85"/>
      <c r="S1768" s="69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62"/>
      <c r="AF1768" s="62"/>
      <c r="AG1768" s="62"/>
      <c r="AH1768" s="62"/>
      <c r="AI1768" s="62"/>
      <c r="AJ1768" s="62"/>
      <c r="AK1768" s="62"/>
      <c r="AL1768" s="62"/>
      <c r="AM1768" s="62"/>
      <c r="AN1768" s="62"/>
      <c r="AO1768" s="62"/>
      <c r="AP1768" s="62"/>
      <c r="AQ1768" s="62"/>
      <c r="AR1768" s="62"/>
      <c r="AS1768" s="62"/>
      <c r="AT1768" s="62"/>
      <c r="AU1768" s="62"/>
      <c r="AV1768" s="62"/>
      <c r="AW1768" s="62"/>
      <c r="AX1768" s="62"/>
      <c r="AY1768" s="62"/>
    </row>
    <row r="1769" spans="1:51" ht="12.75">
      <c r="A1769" s="309"/>
      <c r="B1769" s="234"/>
      <c r="C1769" s="223"/>
      <c r="D1769" s="191"/>
      <c r="E1769" s="131"/>
      <c r="F1769" s="185"/>
      <c r="G1769" s="84"/>
      <c r="H1769" s="84"/>
      <c r="I1769" s="85"/>
      <c r="J1769" s="85"/>
      <c r="K1769" s="85"/>
      <c r="L1769" s="85"/>
      <c r="M1769" s="85"/>
      <c r="N1769" s="85"/>
      <c r="O1769" s="85"/>
      <c r="P1769" s="85"/>
      <c r="Q1769" s="85"/>
      <c r="R1769" s="85"/>
      <c r="S1769" s="69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  <c r="AE1769" s="62"/>
      <c r="AF1769" s="62"/>
      <c r="AG1769" s="62"/>
      <c r="AH1769" s="62"/>
      <c r="AI1769" s="62"/>
      <c r="AJ1769" s="62"/>
      <c r="AK1769" s="62"/>
      <c r="AL1769" s="62"/>
      <c r="AM1769" s="62"/>
      <c r="AN1769" s="62"/>
      <c r="AO1769" s="62"/>
      <c r="AP1769" s="62"/>
      <c r="AQ1769" s="62"/>
      <c r="AR1769" s="62"/>
      <c r="AS1769" s="62"/>
      <c r="AT1769" s="62"/>
      <c r="AU1769" s="62"/>
      <c r="AV1769" s="62"/>
      <c r="AW1769" s="62"/>
      <c r="AX1769" s="62"/>
      <c r="AY1769" s="62"/>
    </row>
    <row r="1770" spans="1:51" ht="12.75">
      <c r="A1770" s="309"/>
      <c r="B1770" s="234"/>
      <c r="C1770" s="223"/>
      <c r="D1770" s="191"/>
      <c r="E1770" s="131"/>
      <c r="F1770" s="185"/>
      <c r="G1770" s="84"/>
      <c r="H1770" s="84"/>
      <c r="I1770" s="85"/>
      <c r="J1770" s="85"/>
      <c r="K1770" s="85"/>
      <c r="L1770" s="85"/>
      <c r="M1770" s="85"/>
      <c r="N1770" s="85"/>
      <c r="O1770" s="85"/>
      <c r="P1770" s="85"/>
      <c r="Q1770" s="85"/>
      <c r="R1770" s="85"/>
      <c r="S1770" s="69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62"/>
      <c r="AF1770" s="62"/>
      <c r="AG1770" s="62"/>
      <c r="AH1770" s="62"/>
      <c r="AI1770" s="62"/>
      <c r="AJ1770" s="62"/>
      <c r="AK1770" s="62"/>
      <c r="AL1770" s="62"/>
      <c r="AM1770" s="62"/>
      <c r="AN1770" s="62"/>
      <c r="AO1770" s="62"/>
      <c r="AP1770" s="62"/>
      <c r="AQ1770" s="62"/>
      <c r="AR1770" s="62"/>
      <c r="AS1770" s="62"/>
      <c r="AT1770" s="62"/>
      <c r="AU1770" s="62"/>
      <c r="AV1770" s="62"/>
      <c r="AW1770" s="62"/>
      <c r="AX1770" s="62"/>
      <c r="AY1770" s="62"/>
    </row>
    <row r="1771" spans="1:51" ht="12.75">
      <c r="A1771" s="309"/>
      <c r="B1771" s="234"/>
      <c r="C1771" s="223"/>
      <c r="D1771" s="191"/>
      <c r="E1771" s="131"/>
      <c r="F1771" s="185"/>
      <c r="G1771" s="84"/>
      <c r="H1771" s="84"/>
      <c r="I1771" s="85"/>
      <c r="J1771" s="85"/>
      <c r="K1771" s="85"/>
      <c r="L1771" s="85"/>
      <c r="M1771" s="85"/>
      <c r="N1771" s="85"/>
      <c r="O1771" s="85"/>
      <c r="P1771" s="85"/>
      <c r="Q1771" s="85"/>
      <c r="R1771" s="85"/>
      <c r="S1771" s="69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  <c r="AE1771" s="62"/>
      <c r="AF1771" s="62"/>
      <c r="AG1771" s="62"/>
      <c r="AH1771" s="62"/>
      <c r="AI1771" s="62"/>
      <c r="AJ1771" s="62"/>
      <c r="AK1771" s="62"/>
      <c r="AL1771" s="62"/>
      <c r="AM1771" s="62"/>
      <c r="AN1771" s="62"/>
      <c r="AO1771" s="62"/>
      <c r="AP1771" s="62"/>
      <c r="AQ1771" s="62"/>
      <c r="AR1771" s="62"/>
      <c r="AS1771" s="62"/>
      <c r="AT1771" s="62"/>
      <c r="AU1771" s="62"/>
      <c r="AV1771" s="62"/>
      <c r="AW1771" s="62"/>
      <c r="AX1771" s="62"/>
      <c r="AY1771" s="62"/>
    </row>
    <row r="1772" spans="1:51" ht="12.75">
      <c r="A1772" s="309"/>
      <c r="B1772" s="234"/>
      <c r="C1772" s="223"/>
      <c r="D1772" s="191"/>
      <c r="E1772" s="131"/>
      <c r="F1772" s="185"/>
      <c r="G1772" s="84"/>
      <c r="H1772" s="84"/>
      <c r="I1772" s="85"/>
      <c r="J1772" s="85"/>
      <c r="K1772" s="85"/>
      <c r="L1772" s="85"/>
      <c r="M1772" s="85"/>
      <c r="N1772" s="85"/>
      <c r="O1772" s="85"/>
      <c r="P1772" s="85"/>
      <c r="Q1772" s="85"/>
      <c r="R1772" s="85"/>
      <c r="S1772" s="69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  <c r="AE1772" s="62"/>
      <c r="AF1772" s="62"/>
      <c r="AG1772" s="62"/>
      <c r="AH1772" s="62"/>
      <c r="AI1772" s="62"/>
      <c r="AJ1772" s="62"/>
      <c r="AK1772" s="62"/>
      <c r="AL1772" s="62"/>
      <c r="AM1772" s="62"/>
      <c r="AN1772" s="62"/>
      <c r="AO1772" s="62"/>
      <c r="AP1772" s="62"/>
      <c r="AQ1772" s="62"/>
      <c r="AR1772" s="62"/>
      <c r="AS1772" s="62"/>
      <c r="AT1772" s="62"/>
      <c r="AU1772" s="62"/>
      <c r="AV1772" s="62"/>
      <c r="AW1772" s="62"/>
      <c r="AX1772" s="62"/>
      <c r="AY1772" s="62"/>
    </row>
    <row r="1773" spans="1:51" ht="12.75">
      <c r="A1773" s="309"/>
      <c r="B1773" s="234"/>
      <c r="C1773" s="223"/>
      <c r="D1773" s="191"/>
      <c r="E1773" s="131"/>
      <c r="F1773" s="185"/>
      <c r="G1773" s="84"/>
      <c r="H1773" s="84"/>
      <c r="I1773" s="85"/>
      <c r="J1773" s="85"/>
      <c r="K1773" s="85"/>
      <c r="L1773" s="85"/>
      <c r="M1773" s="85"/>
      <c r="N1773" s="85"/>
      <c r="O1773" s="85"/>
      <c r="P1773" s="85"/>
      <c r="Q1773" s="85"/>
      <c r="R1773" s="85"/>
      <c r="S1773" s="69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  <c r="AE1773" s="62"/>
      <c r="AF1773" s="62"/>
      <c r="AG1773" s="62"/>
      <c r="AH1773" s="62"/>
      <c r="AI1773" s="62"/>
      <c r="AJ1773" s="62"/>
      <c r="AK1773" s="62"/>
      <c r="AL1773" s="62"/>
      <c r="AM1773" s="62"/>
      <c r="AN1773" s="62"/>
      <c r="AO1773" s="62"/>
      <c r="AP1773" s="62"/>
      <c r="AQ1773" s="62"/>
      <c r="AR1773" s="62"/>
      <c r="AS1773" s="62"/>
      <c r="AT1773" s="62"/>
      <c r="AU1773" s="62"/>
      <c r="AV1773" s="62"/>
      <c r="AW1773" s="62"/>
      <c r="AX1773" s="62"/>
      <c r="AY1773" s="62"/>
    </row>
    <row r="1774" spans="1:51" ht="12.75">
      <c r="A1774" s="309"/>
      <c r="B1774" s="234"/>
      <c r="C1774" s="223"/>
      <c r="D1774" s="191"/>
      <c r="E1774" s="131"/>
      <c r="F1774" s="185"/>
      <c r="G1774" s="84"/>
      <c r="H1774" s="84"/>
      <c r="I1774" s="85"/>
      <c r="J1774" s="85"/>
      <c r="K1774" s="85"/>
      <c r="L1774" s="85"/>
      <c r="M1774" s="85"/>
      <c r="N1774" s="85"/>
      <c r="O1774" s="85"/>
      <c r="P1774" s="85"/>
      <c r="Q1774" s="85"/>
      <c r="R1774" s="85"/>
      <c r="S1774" s="69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62"/>
      <c r="AF1774" s="62"/>
      <c r="AG1774" s="62"/>
      <c r="AH1774" s="62"/>
      <c r="AI1774" s="62"/>
      <c r="AJ1774" s="62"/>
      <c r="AK1774" s="62"/>
      <c r="AL1774" s="62"/>
      <c r="AM1774" s="62"/>
      <c r="AN1774" s="62"/>
      <c r="AO1774" s="62"/>
      <c r="AP1774" s="62"/>
      <c r="AQ1774" s="62"/>
      <c r="AR1774" s="62"/>
      <c r="AS1774" s="62"/>
      <c r="AT1774" s="62"/>
      <c r="AU1774" s="62"/>
      <c r="AV1774" s="62"/>
      <c r="AW1774" s="62"/>
      <c r="AX1774" s="62"/>
      <c r="AY1774" s="62"/>
    </row>
    <row r="1775" spans="1:51" ht="12.75">
      <c r="A1775" s="309"/>
      <c r="B1775" s="234"/>
      <c r="C1775" s="223"/>
      <c r="D1775" s="191"/>
      <c r="E1775" s="131"/>
      <c r="F1775" s="185"/>
      <c r="G1775" s="84"/>
      <c r="H1775" s="84"/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69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  <c r="AD1775" s="38"/>
      <c r="AE1775" s="62"/>
      <c r="AF1775" s="62"/>
      <c r="AG1775" s="62"/>
      <c r="AH1775" s="62"/>
      <c r="AI1775" s="62"/>
      <c r="AJ1775" s="62"/>
      <c r="AK1775" s="62"/>
      <c r="AL1775" s="62"/>
      <c r="AM1775" s="62"/>
      <c r="AN1775" s="62"/>
      <c r="AO1775" s="62"/>
      <c r="AP1775" s="62"/>
      <c r="AQ1775" s="62"/>
      <c r="AR1775" s="62"/>
      <c r="AS1775" s="62"/>
      <c r="AT1775" s="62"/>
      <c r="AU1775" s="62"/>
      <c r="AV1775" s="62"/>
      <c r="AW1775" s="62"/>
      <c r="AX1775" s="62"/>
      <c r="AY1775" s="62"/>
    </row>
    <row r="1776" spans="1:51" ht="12.75">
      <c r="A1776" s="309"/>
      <c r="B1776" s="234"/>
      <c r="C1776" s="223"/>
      <c r="D1776" s="191"/>
      <c r="E1776" s="131"/>
      <c r="F1776" s="185"/>
      <c r="G1776" s="84"/>
      <c r="H1776" s="84"/>
      <c r="I1776" s="85"/>
      <c r="J1776" s="85"/>
      <c r="K1776" s="85"/>
      <c r="L1776" s="85"/>
      <c r="M1776" s="85"/>
      <c r="N1776" s="85"/>
      <c r="O1776" s="85"/>
      <c r="P1776" s="85"/>
      <c r="Q1776" s="85"/>
      <c r="R1776" s="85"/>
      <c r="S1776" s="69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38"/>
      <c r="AE1776" s="62"/>
      <c r="AF1776" s="62"/>
      <c r="AG1776" s="62"/>
      <c r="AH1776" s="62"/>
      <c r="AI1776" s="62"/>
      <c r="AJ1776" s="62"/>
      <c r="AK1776" s="62"/>
      <c r="AL1776" s="62"/>
      <c r="AM1776" s="62"/>
      <c r="AN1776" s="62"/>
      <c r="AO1776" s="62"/>
      <c r="AP1776" s="62"/>
      <c r="AQ1776" s="62"/>
      <c r="AR1776" s="62"/>
      <c r="AS1776" s="62"/>
      <c r="AT1776" s="62"/>
      <c r="AU1776" s="62"/>
      <c r="AV1776" s="62"/>
      <c r="AW1776" s="62"/>
      <c r="AX1776" s="62"/>
      <c r="AY1776" s="62"/>
    </row>
    <row r="1777" spans="1:51" ht="12.75">
      <c r="A1777" s="309"/>
      <c r="B1777" s="234"/>
      <c r="C1777" s="223"/>
      <c r="D1777" s="191"/>
      <c r="E1777" s="131"/>
      <c r="F1777" s="185"/>
      <c r="G1777" s="84"/>
      <c r="H1777" s="84"/>
      <c r="I1777" s="85"/>
      <c r="J1777" s="85"/>
      <c r="K1777" s="85"/>
      <c r="L1777" s="85"/>
      <c r="M1777" s="85"/>
      <c r="N1777" s="85"/>
      <c r="O1777" s="85"/>
      <c r="P1777" s="85"/>
      <c r="Q1777" s="85"/>
      <c r="R1777" s="85"/>
      <c r="S1777" s="69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  <c r="AD1777" s="38"/>
      <c r="AE1777" s="62"/>
      <c r="AF1777" s="62"/>
      <c r="AG1777" s="62"/>
      <c r="AH1777" s="62"/>
      <c r="AI1777" s="62"/>
      <c r="AJ1777" s="62"/>
      <c r="AK1777" s="62"/>
      <c r="AL1777" s="62"/>
      <c r="AM1777" s="62"/>
      <c r="AN1777" s="62"/>
      <c r="AO1777" s="62"/>
      <c r="AP1777" s="62"/>
      <c r="AQ1777" s="62"/>
      <c r="AR1777" s="62"/>
      <c r="AS1777" s="62"/>
      <c r="AT1777" s="62"/>
      <c r="AU1777" s="62"/>
      <c r="AV1777" s="62"/>
      <c r="AW1777" s="62"/>
      <c r="AX1777" s="62"/>
      <c r="AY1777" s="62"/>
    </row>
    <row r="1778" spans="1:51" ht="12.75">
      <c r="A1778" s="309"/>
      <c r="B1778" s="234"/>
      <c r="C1778" s="223"/>
      <c r="D1778" s="191"/>
      <c r="E1778" s="131"/>
      <c r="F1778" s="185"/>
      <c r="G1778" s="84"/>
      <c r="H1778" s="84"/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69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  <c r="AD1778" s="38"/>
      <c r="AE1778" s="62"/>
      <c r="AF1778" s="62"/>
      <c r="AG1778" s="62"/>
      <c r="AH1778" s="62"/>
      <c r="AI1778" s="62"/>
      <c r="AJ1778" s="62"/>
      <c r="AK1778" s="62"/>
      <c r="AL1778" s="62"/>
      <c r="AM1778" s="62"/>
      <c r="AN1778" s="62"/>
      <c r="AO1778" s="62"/>
      <c r="AP1778" s="62"/>
      <c r="AQ1778" s="62"/>
      <c r="AR1778" s="62"/>
      <c r="AS1778" s="62"/>
      <c r="AT1778" s="62"/>
      <c r="AU1778" s="62"/>
      <c r="AV1778" s="62"/>
      <c r="AW1778" s="62"/>
      <c r="AX1778" s="62"/>
      <c r="AY1778" s="62"/>
    </row>
    <row r="1779" spans="1:51" ht="12.75">
      <c r="A1779" s="309"/>
      <c r="B1779" s="234"/>
      <c r="C1779" s="223"/>
      <c r="D1779" s="191"/>
      <c r="E1779" s="131"/>
      <c r="F1779" s="185"/>
      <c r="G1779" s="84"/>
      <c r="H1779" s="84"/>
      <c r="I1779" s="85"/>
      <c r="J1779" s="85"/>
      <c r="K1779" s="85"/>
      <c r="L1779" s="85"/>
      <c r="M1779" s="85"/>
      <c r="N1779" s="85"/>
      <c r="O1779" s="85"/>
      <c r="P1779" s="85"/>
      <c r="Q1779" s="85"/>
      <c r="R1779" s="85"/>
      <c r="S1779" s="69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62"/>
      <c r="AF1779" s="62"/>
      <c r="AG1779" s="62"/>
      <c r="AH1779" s="62"/>
      <c r="AI1779" s="62"/>
      <c r="AJ1779" s="62"/>
      <c r="AK1779" s="62"/>
      <c r="AL1779" s="62"/>
      <c r="AM1779" s="62"/>
      <c r="AN1779" s="62"/>
      <c r="AO1779" s="62"/>
      <c r="AP1779" s="62"/>
      <c r="AQ1779" s="62"/>
      <c r="AR1779" s="62"/>
      <c r="AS1779" s="62"/>
      <c r="AT1779" s="62"/>
      <c r="AU1779" s="62"/>
      <c r="AV1779" s="62"/>
      <c r="AW1779" s="62"/>
      <c r="AX1779" s="62"/>
      <c r="AY1779" s="62"/>
    </row>
    <row r="1780" spans="1:51" ht="12.75">
      <c r="A1780" s="309"/>
      <c r="B1780" s="234"/>
      <c r="C1780" s="223"/>
      <c r="D1780" s="191"/>
      <c r="E1780" s="131"/>
      <c r="F1780" s="185"/>
      <c r="G1780" s="84"/>
      <c r="H1780" s="84"/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69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  <c r="AD1780" s="38"/>
      <c r="AE1780" s="62"/>
      <c r="AF1780" s="62"/>
      <c r="AG1780" s="62"/>
      <c r="AH1780" s="62"/>
      <c r="AI1780" s="62"/>
      <c r="AJ1780" s="62"/>
      <c r="AK1780" s="62"/>
      <c r="AL1780" s="62"/>
      <c r="AM1780" s="62"/>
      <c r="AN1780" s="62"/>
      <c r="AO1780" s="62"/>
      <c r="AP1780" s="62"/>
      <c r="AQ1780" s="62"/>
      <c r="AR1780" s="62"/>
      <c r="AS1780" s="62"/>
      <c r="AT1780" s="62"/>
      <c r="AU1780" s="62"/>
      <c r="AV1780" s="62"/>
      <c r="AW1780" s="62"/>
      <c r="AX1780" s="62"/>
      <c r="AY1780" s="62"/>
    </row>
    <row r="1781" spans="1:51" ht="12.75">
      <c r="A1781" s="309"/>
      <c r="B1781" s="234"/>
      <c r="C1781" s="223"/>
      <c r="D1781" s="191"/>
      <c r="E1781" s="131"/>
      <c r="F1781" s="185"/>
      <c r="G1781" s="84"/>
      <c r="H1781" s="84"/>
      <c r="I1781" s="85"/>
      <c r="J1781" s="85"/>
      <c r="K1781" s="85"/>
      <c r="L1781" s="85"/>
      <c r="M1781" s="85"/>
      <c r="N1781" s="85"/>
      <c r="O1781" s="85"/>
      <c r="P1781" s="85"/>
      <c r="Q1781" s="85"/>
      <c r="R1781" s="85"/>
      <c r="S1781" s="69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  <c r="AD1781" s="38"/>
      <c r="AE1781" s="62"/>
      <c r="AF1781" s="62"/>
      <c r="AG1781" s="62"/>
      <c r="AH1781" s="62"/>
      <c r="AI1781" s="62"/>
      <c r="AJ1781" s="62"/>
      <c r="AK1781" s="62"/>
      <c r="AL1781" s="62"/>
      <c r="AM1781" s="62"/>
      <c r="AN1781" s="62"/>
      <c r="AO1781" s="62"/>
      <c r="AP1781" s="62"/>
      <c r="AQ1781" s="62"/>
      <c r="AR1781" s="62"/>
      <c r="AS1781" s="62"/>
      <c r="AT1781" s="62"/>
      <c r="AU1781" s="62"/>
      <c r="AV1781" s="62"/>
      <c r="AW1781" s="62"/>
      <c r="AX1781" s="62"/>
      <c r="AY1781" s="62"/>
    </row>
    <row r="1782" spans="1:51" ht="12.75">
      <c r="A1782" s="309"/>
      <c r="B1782" s="234"/>
      <c r="C1782" s="223"/>
      <c r="D1782" s="191"/>
      <c r="E1782" s="131"/>
      <c r="F1782" s="185"/>
      <c r="G1782" s="84"/>
      <c r="H1782" s="84"/>
      <c r="I1782" s="85"/>
      <c r="J1782" s="85"/>
      <c r="K1782" s="85"/>
      <c r="L1782" s="85"/>
      <c r="M1782" s="85"/>
      <c r="N1782" s="85"/>
      <c r="O1782" s="85"/>
      <c r="P1782" s="85"/>
      <c r="Q1782" s="85"/>
      <c r="R1782" s="85"/>
      <c r="S1782" s="69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  <c r="AD1782" s="38"/>
      <c r="AE1782" s="62"/>
      <c r="AF1782" s="62"/>
      <c r="AG1782" s="62"/>
      <c r="AH1782" s="62"/>
      <c r="AI1782" s="62"/>
      <c r="AJ1782" s="62"/>
      <c r="AK1782" s="62"/>
      <c r="AL1782" s="62"/>
      <c r="AM1782" s="62"/>
      <c r="AN1782" s="62"/>
      <c r="AO1782" s="62"/>
      <c r="AP1782" s="62"/>
      <c r="AQ1782" s="62"/>
      <c r="AR1782" s="62"/>
      <c r="AS1782" s="62"/>
      <c r="AT1782" s="62"/>
      <c r="AU1782" s="62"/>
      <c r="AV1782" s="62"/>
      <c r="AW1782" s="62"/>
      <c r="AX1782" s="62"/>
      <c r="AY1782" s="62"/>
    </row>
    <row r="1783" spans="1:51" ht="12.75">
      <c r="A1783" s="309"/>
      <c r="B1783" s="234"/>
      <c r="C1783" s="223"/>
      <c r="D1783" s="191"/>
      <c r="E1783" s="131"/>
      <c r="F1783" s="185"/>
      <c r="G1783" s="84"/>
      <c r="H1783" s="84"/>
      <c r="I1783" s="85"/>
      <c r="J1783" s="85"/>
      <c r="K1783" s="85"/>
      <c r="L1783" s="85"/>
      <c r="M1783" s="85"/>
      <c r="N1783" s="85"/>
      <c r="O1783" s="85"/>
      <c r="P1783" s="85"/>
      <c r="Q1783" s="85"/>
      <c r="R1783" s="85"/>
      <c r="S1783" s="69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  <c r="AD1783" s="38"/>
      <c r="AE1783" s="62"/>
      <c r="AF1783" s="62"/>
      <c r="AG1783" s="62"/>
      <c r="AH1783" s="62"/>
      <c r="AI1783" s="62"/>
      <c r="AJ1783" s="62"/>
      <c r="AK1783" s="62"/>
      <c r="AL1783" s="62"/>
      <c r="AM1783" s="62"/>
      <c r="AN1783" s="62"/>
      <c r="AO1783" s="62"/>
      <c r="AP1783" s="62"/>
      <c r="AQ1783" s="62"/>
      <c r="AR1783" s="62"/>
      <c r="AS1783" s="62"/>
      <c r="AT1783" s="62"/>
      <c r="AU1783" s="62"/>
      <c r="AV1783" s="62"/>
      <c r="AW1783" s="62"/>
      <c r="AX1783" s="62"/>
      <c r="AY1783" s="62"/>
    </row>
    <row r="1784" spans="1:51" ht="12.75">
      <c r="A1784" s="309"/>
      <c r="B1784" s="234"/>
      <c r="C1784" s="223"/>
      <c r="D1784" s="191"/>
      <c r="E1784" s="131"/>
      <c r="F1784" s="185"/>
      <c r="G1784" s="84"/>
      <c r="H1784" s="84"/>
      <c r="I1784" s="85"/>
      <c r="J1784" s="85"/>
      <c r="K1784" s="85"/>
      <c r="L1784" s="85"/>
      <c r="M1784" s="85"/>
      <c r="N1784" s="85"/>
      <c r="O1784" s="85"/>
      <c r="P1784" s="85"/>
      <c r="Q1784" s="85"/>
      <c r="R1784" s="85"/>
      <c r="S1784" s="69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38"/>
      <c r="AE1784" s="62"/>
      <c r="AF1784" s="62"/>
      <c r="AG1784" s="62"/>
      <c r="AH1784" s="62"/>
      <c r="AI1784" s="62"/>
      <c r="AJ1784" s="62"/>
      <c r="AK1784" s="62"/>
      <c r="AL1784" s="62"/>
      <c r="AM1784" s="62"/>
      <c r="AN1784" s="62"/>
      <c r="AO1784" s="62"/>
      <c r="AP1784" s="62"/>
      <c r="AQ1784" s="62"/>
      <c r="AR1784" s="62"/>
      <c r="AS1784" s="62"/>
      <c r="AT1784" s="62"/>
      <c r="AU1784" s="62"/>
      <c r="AV1784" s="62"/>
      <c r="AW1784" s="62"/>
      <c r="AX1784" s="62"/>
      <c r="AY1784" s="62"/>
    </row>
    <row r="1785" spans="1:51" ht="12.75">
      <c r="A1785" s="309"/>
      <c r="B1785" s="234"/>
      <c r="C1785" s="223"/>
      <c r="D1785" s="191"/>
      <c r="E1785" s="131"/>
      <c r="F1785" s="185"/>
      <c r="G1785" s="84"/>
      <c r="H1785" s="84"/>
      <c r="I1785" s="85"/>
      <c r="J1785" s="85"/>
      <c r="K1785" s="85"/>
      <c r="L1785" s="85"/>
      <c r="M1785" s="85"/>
      <c r="N1785" s="85"/>
      <c r="O1785" s="85"/>
      <c r="P1785" s="85"/>
      <c r="Q1785" s="85"/>
      <c r="R1785" s="85"/>
      <c r="S1785" s="69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  <c r="AD1785" s="38"/>
      <c r="AE1785" s="62"/>
      <c r="AF1785" s="62"/>
      <c r="AG1785" s="62"/>
      <c r="AH1785" s="62"/>
      <c r="AI1785" s="62"/>
      <c r="AJ1785" s="62"/>
      <c r="AK1785" s="62"/>
      <c r="AL1785" s="62"/>
      <c r="AM1785" s="62"/>
      <c r="AN1785" s="62"/>
      <c r="AO1785" s="62"/>
      <c r="AP1785" s="62"/>
      <c r="AQ1785" s="62"/>
      <c r="AR1785" s="62"/>
      <c r="AS1785" s="62"/>
      <c r="AT1785" s="62"/>
      <c r="AU1785" s="62"/>
      <c r="AV1785" s="62"/>
      <c r="AW1785" s="62"/>
      <c r="AX1785" s="62"/>
      <c r="AY1785" s="62"/>
    </row>
    <row r="1786" spans="1:51" ht="12.75">
      <c r="A1786" s="309"/>
      <c r="B1786" s="234"/>
      <c r="C1786" s="223"/>
      <c r="D1786" s="191"/>
      <c r="E1786" s="131"/>
      <c r="F1786" s="185"/>
      <c r="G1786" s="84"/>
      <c r="H1786" s="84"/>
      <c r="I1786" s="85"/>
      <c r="J1786" s="85"/>
      <c r="K1786" s="85"/>
      <c r="L1786" s="85"/>
      <c r="M1786" s="85"/>
      <c r="N1786" s="85"/>
      <c r="O1786" s="85"/>
      <c r="P1786" s="85"/>
      <c r="Q1786" s="85"/>
      <c r="R1786" s="85"/>
      <c r="S1786" s="69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38"/>
      <c r="AE1786" s="62"/>
      <c r="AF1786" s="62"/>
      <c r="AG1786" s="62"/>
      <c r="AH1786" s="62"/>
      <c r="AI1786" s="62"/>
      <c r="AJ1786" s="62"/>
      <c r="AK1786" s="62"/>
      <c r="AL1786" s="62"/>
      <c r="AM1786" s="62"/>
      <c r="AN1786" s="62"/>
      <c r="AO1786" s="62"/>
      <c r="AP1786" s="62"/>
      <c r="AQ1786" s="62"/>
      <c r="AR1786" s="62"/>
      <c r="AS1786" s="62"/>
      <c r="AT1786" s="62"/>
      <c r="AU1786" s="62"/>
      <c r="AV1786" s="62"/>
      <c r="AW1786" s="62"/>
      <c r="AX1786" s="62"/>
      <c r="AY1786" s="62"/>
    </row>
    <row r="1787" spans="1:51" ht="12.75">
      <c r="A1787" s="309"/>
      <c r="B1787" s="234"/>
      <c r="C1787" s="223"/>
      <c r="D1787" s="191"/>
      <c r="E1787" s="131"/>
      <c r="F1787" s="185"/>
      <c r="G1787" s="84"/>
      <c r="H1787" s="84"/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69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38"/>
      <c r="AE1787" s="62"/>
      <c r="AF1787" s="62"/>
      <c r="AG1787" s="62"/>
      <c r="AH1787" s="62"/>
      <c r="AI1787" s="62"/>
      <c r="AJ1787" s="62"/>
      <c r="AK1787" s="62"/>
      <c r="AL1787" s="62"/>
      <c r="AM1787" s="62"/>
      <c r="AN1787" s="62"/>
      <c r="AO1787" s="62"/>
      <c r="AP1787" s="62"/>
      <c r="AQ1787" s="62"/>
      <c r="AR1787" s="62"/>
      <c r="AS1787" s="62"/>
      <c r="AT1787" s="62"/>
      <c r="AU1787" s="62"/>
      <c r="AV1787" s="62"/>
      <c r="AW1787" s="62"/>
      <c r="AX1787" s="62"/>
      <c r="AY1787" s="62"/>
    </row>
    <row r="1788" spans="1:51" ht="12.75">
      <c r="A1788" s="141"/>
      <c r="B1788" s="45"/>
      <c r="C1788" s="198"/>
      <c r="D1788" s="131" t="s">
        <v>33</v>
      </c>
      <c r="E1788" s="131">
        <f>SUM(D6:D104)</f>
        <v>10727650.269999998</v>
      </c>
      <c r="F1788" s="185"/>
      <c r="G1788" s="84"/>
      <c r="H1788" s="84"/>
      <c r="I1788" s="85"/>
      <c r="J1788" s="85"/>
      <c r="K1788" s="85"/>
      <c r="L1788" s="85"/>
      <c r="M1788" s="85"/>
      <c r="N1788" s="85"/>
      <c r="O1788" s="85"/>
      <c r="P1788" s="85"/>
      <c r="Q1788" s="85"/>
      <c r="R1788" s="85"/>
      <c r="S1788" s="69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62"/>
      <c r="AF1788" s="62"/>
      <c r="AG1788" s="62"/>
      <c r="AH1788" s="62"/>
      <c r="AI1788" s="62"/>
      <c r="AJ1788" s="62"/>
      <c r="AK1788" s="62"/>
      <c r="AL1788" s="62"/>
      <c r="AM1788" s="62"/>
      <c r="AN1788" s="62"/>
      <c r="AO1788" s="62"/>
      <c r="AP1788" s="62"/>
      <c r="AQ1788" s="62"/>
      <c r="AR1788" s="62"/>
      <c r="AS1788" s="62"/>
      <c r="AT1788" s="62"/>
      <c r="AU1788" s="62"/>
      <c r="AV1788" s="62"/>
      <c r="AW1788" s="62"/>
      <c r="AX1788" s="62"/>
      <c r="AY1788" s="62"/>
    </row>
    <row r="1789" spans="1:51" ht="12.75">
      <c r="A1789" s="310"/>
      <c r="B1789" s="22"/>
      <c r="C1789" s="199"/>
      <c r="D1789" s="87"/>
      <c r="E1789" s="87"/>
      <c r="F1789" s="263"/>
      <c r="G1789" s="84"/>
      <c r="H1789" s="84"/>
      <c r="I1789" s="85"/>
      <c r="J1789" s="85"/>
      <c r="K1789" s="85"/>
      <c r="L1789" s="85"/>
      <c r="M1789" s="85"/>
      <c r="N1789" s="85"/>
      <c r="O1789" s="85"/>
      <c r="P1789" s="85"/>
      <c r="Q1789" s="85"/>
      <c r="R1789" s="85"/>
      <c r="S1789" s="69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38"/>
      <c r="AE1789" s="62"/>
      <c r="AF1789" s="62"/>
      <c r="AG1789" s="62"/>
      <c r="AH1789" s="62"/>
      <c r="AI1789" s="62"/>
      <c r="AJ1789" s="62"/>
      <c r="AK1789" s="62"/>
      <c r="AL1789" s="62"/>
      <c r="AM1789" s="62"/>
      <c r="AN1789" s="62"/>
      <c r="AO1789" s="62"/>
      <c r="AP1789" s="62"/>
      <c r="AQ1789" s="62"/>
      <c r="AR1789" s="62"/>
      <c r="AS1789" s="62"/>
      <c r="AT1789" s="62"/>
      <c r="AU1789" s="62"/>
      <c r="AV1789" s="62"/>
      <c r="AW1789" s="62"/>
      <c r="AX1789" s="62"/>
      <c r="AY1789" s="62"/>
    </row>
    <row r="1790" spans="1:51" ht="12.75">
      <c r="A1790" s="142"/>
      <c r="B1790" s="46"/>
      <c r="C1790" s="200"/>
      <c r="D1790" s="187"/>
      <c r="E1790" s="187"/>
      <c r="F1790" s="186"/>
      <c r="G1790" s="84"/>
      <c r="H1790" s="84"/>
      <c r="I1790" s="85"/>
      <c r="J1790" s="85"/>
      <c r="K1790" s="85"/>
      <c r="L1790" s="85"/>
      <c r="M1790" s="85"/>
      <c r="N1790" s="85"/>
      <c r="O1790" s="85"/>
      <c r="P1790" s="85"/>
      <c r="Q1790" s="85"/>
      <c r="R1790" s="85"/>
      <c r="S1790" s="69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62"/>
      <c r="AF1790" s="62"/>
      <c r="AG1790" s="62"/>
      <c r="AH1790" s="62"/>
      <c r="AI1790" s="62"/>
      <c r="AJ1790" s="62"/>
      <c r="AK1790" s="62"/>
      <c r="AL1790" s="62"/>
      <c r="AM1790" s="62"/>
      <c r="AN1790" s="62"/>
      <c r="AO1790" s="62"/>
      <c r="AP1790" s="62"/>
      <c r="AQ1790" s="62"/>
      <c r="AR1790" s="62"/>
      <c r="AS1790" s="62"/>
      <c r="AT1790" s="62"/>
      <c r="AU1790" s="62"/>
      <c r="AV1790" s="62"/>
      <c r="AW1790" s="62"/>
      <c r="AX1790" s="62"/>
      <c r="AY1790" s="62"/>
    </row>
    <row r="1791" spans="1:51" ht="12.75">
      <c r="A1791" s="72"/>
      <c r="B1791" s="34"/>
      <c r="C1791" s="201"/>
      <c r="D1791" s="184"/>
      <c r="E1791" s="184"/>
      <c r="F1791" s="182"/>
      <c r="G1791" s="84"/>
      <c r="H1791" s="84"/>
      <c r="I1791" s="85"/>
      <c r="J1791" s="85"/>
      <c r="K1791" s="85"/>
      <c r="L1791" s="85"/>
      <c r="M1791" s="85"/>
      <c r="N1791" s="85"/>
      <c r="O1791" s="85"/>
      <c r="P1791" s="85"/>
      <c r="Q1791" s="85"/>
      <c r="R1791" s="85"/>
      <c r="S1791" s="69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  <c r="AD1791" s="38"/>
      <c r="AE1791" s="62"/>
      <c r="AF1791" s="62"/>
      <c r="AG1791" s="62"/>
      <c r="AH1791" s="62"/>
      <c r="AI1791" s="62"/>
      <c r="AJ1791" s="62"/>
      <c r="AK1791" s="62"/>
      <c r="AL1791" s="62"/>
      <c r="AM1791" s="62"/>
      <c r="AN1791" s="62"/>
      <c r="AO1791" s="62"/>
      <c r="AP1791" s="62"/>
      <c r="AQ1791" s="62"/>
      <c r="AR1791" s="62"/>
      <c r="AS1791" s="62"/>
      <c r="AT1791" s="62"/>
      <c r="AU1791" s="62"/>
      <c r="AV1791" s="62"/>
      <c r="AW1791" s="62"/>
      <c r="AX1791" s="62"/>
      <c r="AY1791" s="62"/>
    </row>
    <row r="1792" spans="1:51" ht="12.75">
      <c r="A1792" s="72"/>
      <c r="B1792" s="34"/>
      <c r="C1792" s="201"/>
      <c r="D1792" s="184"/>
      <c r="E1792" s="184"/>
      <c r="F1792" s="182"/>
      <c r="G1792" s="84"/>
      <c r="H1792" s="84"/>
      <c r="I1792" s="85"/>
      <c r="J1792" s="85"/>
      <c r="K1792" s="85"/>
      <c r="L1792" s="85"/>
      <c r="M1792" s="85"/>
      <c r="N1792" s="85"/>
      <c r="O1792" s="85"/>
      <c r="P1792" s="85"/>
      <c r="Q1792" s="85"/>
      <c r="R1792" s="85"/>
      <c r="S1792" s="69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  <c r="AD1792" s="38"/>
      <c r="AE1792" s="62"/>
      <c r="AF1792" s="62"/>
      <c r="AG1792" s="62"/>
      <c r="AH1792" s="62"/>
      <c r="AI1792" s="62"/>
      <c r="AJ1792" s="62"/>
      <c r="AK1792" s="62"/>
      <c r="AL1792" s="62"/>
      <c r="AM1792" s="62"/>
      <c r="AN1792" s="62"/>
      <c r="AO1792" s="62"/>
      <c r="AP1792" s="62"/>
      <c r="AQ1792" s="62"/>
      <c r="AR1792" s="62"/>
      <c r="AS1792" s="62"/>
      <c r="AT1792" s="62"/>
      <c r="AU1792" s="62"/>
      <c r="AV1792" s="62"/>
      <c r="AW1792" s="62"/>
      <c r="AX1792" s="62"/>
      <c r="AY1792" s="62"/>
    </row>
    <row r="1793" spans="1:51" ht="12.75">
      <c r="A1793" s="72"/>
      <c r="B1793" s="34"/>
      <c r="C1793" s="201"/>
      <c r="D1793" s="184"/>
      <c r="E1793" s="184"/>
      <c r="F1793" s="182"/>
      <c r="G1793" s="84"/>
      <c r="H1793" s="84"/>
      <c r="I1793" s="85"/>
      <c r="J1793" s="85"/>
      <c r="K1793" s="85"/>
      <c r="L1793" s="85"/>
      <c r="M1793" s="85"/>
      <c r="N1793" s="85"/>
      <c r="O1793" s="85"/>
      <c r="P1793" s="85"/>
      <c r="Q1793" s="85"/>
      <c r="R1793" s="85"/>
      <c r="S1793" s="69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  <c r="AD1793" s="38"/>
      <c r="AE1793" s="62"/>
      <c r="AF1793" s="62"/>
      <c r="AG1793" s="62"/>
      <c r="AH1793" s="62"/>
      <c r="AI1793" s="62"/>
      <c r="AJ1793" s="62"/>
      <c r="AK1793" s="62"/>
      <c r="AL1793" s="62"/>
      <c r="AM1793" s="62"/>
      <c r="AN1793" s="62"/>
      <c r="AO1793" s="62"/>
      <c r="AP1793" s="62"/>
      <c r="AQ1793" s="62"/>
      <c r="AR1793" s="62"/>
      <c r="AS1793" s="62"/>
      <c r="AT1793" s="62"/>
      <c r="AU1793" s="62"/>
      <c r="AV1793" s="62"/>
      <c r="AW1793" s="62"/>
      <c r="AX1793" s="62"/>
      <c r="AY1793" s="62"/>
    </row>
    <row r="1794" spans="1:51" ht="12.75">
      <c r="A1794" s="72"/>
      <c r="B1794" s="34"/>
      <c r="C1794" s="201"/>
      <c r="D1794" s="184"/>
      <c r="E1794" s="184"/>
      <c r="F1794" s="182"/>
      <c r="G1794" s="84"/>
      <c r="H1794" s="84"/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69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38"/>
      <c r="AE1794" s="62"/>
      <c r="AF1794" s="62"/>
      <c r="AG1794" s="62"/>
      <c r="AH1794" s="62"/>
      <c r="AI1794" s="62"/>
      <c r="AJ1794" s="62"/>
      <c r="AK1794" s="62"/>
      <c r="AL1794" s="62"/>
      <c r="AM1794" s="62"/>
      <c r="AN1794" s="62"/>
      <c r="AO1794" s="62"/>
      <c r="AP1794" s="62"/>
      <c r="AQ1794" s="62"/>
      <c r="AR1794" s="62"/>
      <c r="AS1794" s="62"/>
      <c r="AT1794" s="62"/>
      <c r="AU1794" s="62"/>
      <c r="AV1794" s="62"/>
      <c r="AW1794" s="62"/>
      <c r="AX1794" s="62"/>
      <c r="AY1794" s="62"/>
    </row>
    <row r="1795" spans="1:51" ht="12.75">
      <c r="A1795" s="72"/>
      <c r="B1795" s="34"/>
      <c r="C1795" s="201"/>
      <c r="D1795" s="184"/>
      <c r="E1795" s="184"/>
      <c r="F1795" s="182"/>
      <c r="G1795" s="84"/>
      <c r="H1795" s="84"/>
      <c r="I1795" s="85"/>
      <c r="J1795" s="85"/>
      <c r="K1795" s="85"/>
      <c r="L1795" s="85"/>
      <c r="M1795" s="85"/>
      <c r="N1795" s="85"/>
      <c r="O1795" s="85"/>
      <c r="P1795" s="85"/>
      <c r="Q1795" s="85"/>
      <c r="R1795" s="85"/>
      <c r="S1795" s="69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38"/>
      <c r="AE1795" s="62"/>
      <c r="AF1795" s="62"/>
      <c r="AG1795" s="62"/>
      <c r="AH1795" s="62"/>
      <c r="AI1795" s="62"/>
      <c r="AJ1795" s="62"/>
      <c r="AK1795" s="62"/>
      <c r="AL1795" s="62"/>
      <c r="AM1795" s="62"/>
      <c r="AN1795" s="62"/>
      <c r="AO1795" s="62"/>
      <c r="AP1795" s="62"/>
      <c r="AQ1795" s="62"/>
      <c r="AR1795" s="62"/>
      <c r="AS1795" s="62"/>
      <c r="AT1795" s="62"/>
      <c r="AU1795" s="62"/>
      <c r="AV1795" s="62"/>
      <c r="AW1795" s="62"/>
      <c r="AX1795" s="62"/>
      <c r="AY1795" s="62"/>
    </row>
    <row r="1796" spans="1:51" ht="12.75">
      <c r="A1796" s="72"/>
      <c r="B1796" s="34"/>
      <c r="C1796" s="201"/>
      <c r="D1796" s="184"/>
      <c r="E1796" s="184"/>
      <c r="F1796" s="182"/>
      <c r="G1796" s="84"/>
      <c r="H1796" s="84"/>
      <c r="I1796" s="85"/>
      <c r="J1796" s="85"/>
      <c r="K1796" s="85"/>
      <c r="L1796" s="85"/>
      <c r="M1796" s="85"/>
      <c r="N1796" s="85"/>
      <c r="O1796" s="85"/>
      <c r="P1796" s="85"/>
      <c r="Q1796" s="85"/>
      <c r="R1796" s="85"/>
      <c r="S1796" s="69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62"/>
      <c r="AF1796" s="62"/>
      <c r="AG1796" s="62"/>
      <c r="AH1796" s="62"/>
      <c r="AI1796" s="62"/>
      <c r="AJ1796" s="62"/>
      <c r="AK1796" s="62"/>
      <c r="AL1796" s="62"/>
      <c r="AM1796" s="62"/>
      <c r="AN1796" s="62"/>
      <c r="AO1796" s="62"/>
      <c r="AP1796" s="62"/>
      <c r="AQ1796" s="62"/>
      <c r="AR1796" s="62"/>
      <c r="AS1796" s="62"/>
      <c r="AT1796" s="62"/>
      <c r="AU1796" s="62"/>
      <c r="AV1796" s="62"/>
      <c r="AW1796" s="62"/>
      <c r="AX1796" s="62"/>
      <c r="AY1796" s="62"/>
    </row>
    <row r="1797" spans="1:51" ht="12.75">
      <c r="A1797" s="72"/>
      <c r="B1797" s="34"/>
      <c r="C1797" s="201"/>
      <c r="D1797" s="184"/>
      <c r="E1797" s="184"/>
      <c r="F1797" s="182"/>
      <c r="G1797" s="84"/>
      <c r="H1797" s="84"/>
      <c r="I1797" s="85"/>
      <c r="J1797" s="85"/>
      <c r="K1797" s="85"/>
      <c r="L1797" s="85"/>
      <c r="M1797" s="85"/>
      <c r="N1797" s="85"/>
      <c r="O1797" s="85"/>
      <c r="P1797" s="85"/>
      <c r="Q1797" s="85"/>
      <c r="R1797" s="85"/>
      <c r="S1797" s="69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62"/>
      <c r="AF1797" s="62"/>
      <c r="AG1797" s="62"/>
      <c r="AH1797" s="62"/>
      <c r="AI1797" s="62"/>
      <c r="AJ1797" s="62"/>
      <c r="AK1797" s="62"/>
      <c r="AL1797" s="62"/>
      <c r="AM1797" s="62"/>
      <c r="AN1797" s="62"/>
      <c r="AO1797" s="62"/>
      <c r="AP1797" s="62"/>
      <c r="AQ1797" s="62"/>
      <c r="AR1797" s="62"/>
      <c r="AS1797" s="62"/>
      <c r="AT1797" s="62"/>
      <c r="AU1797" s="62"/>
      <c r="AV1797" s="62"/>
      <c r="AW1797" s="62"/>
      <c r="AX1797" s="62"/>
      <c r="AY1797" s="62"/>
    </row>
    <row r="1798" spans="1:51" ht="12.75">
      <c r="A1798" s="72"/>
      <c r="B1798" s="34"/>
      <c r="C1798" s="201"/>
      <c r="D1798" s="184"/>
      <c r="E1798" s="184"/>
      <c r="F1798" s="182"/>
      <c r="G1798" s="84"/>
      <c r="H1798" s="84"/>
      <c r="I1798" s="85"/>
      <c r="J1798" s="85"/>
      <c r="K1798" s="85"/>
      <c r="L1798" s="85"/>
      <c r="M1798" s="85"/>
      <c r="N1798" s="85"/>
      <c r="O1798" s="85"/>
      <c r="P1798" s="85"/>
      <c r="Q1798" s="85"/>
      <c r="R1798" s="85"/>
      <c r="S1798" s="69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38"/>
      <c r="AE1798" s="62"/>
      <c r="AF1798" s="62"/>
      <c r="AG1798" s="62"/>
      <c r="AH1798" s="62"/>
      <c r="AI1798" s="62"/>
      <c r="AJ1798" s="62"/>
      <c r="AK1798" s="62"/>
      <c r="AL1798" s="62"/>
      <c r="AM1798" s="62"/>
      <c r="AN1798" s="62"/>
      <c r="AO1798" s="62"/>
      <c r="AP1798" s="62"/>
      <c r="AQ1798" s="62"/>
      <c r="AR1798" s="62"/>
      <c r="AS1798" s="62"/>
      <c r="AT1798" s="62"/>
      <c r="AU1798" s="62"/>
      <c r="AV1798" s="62"/>
      <c r="AW1798" s="62"/>
      <c r="AX1798" s="62"/>
      <c r="AY1798" s="62"/>
    </row>
    <row r="1799" spans="1:51" ht="12.75">
      <c r="A1799" s="72"/>
      <c r="B1799" s="34"/>
      <c r="C1799" s="201"/>
      <c r="D1799" s="184"/>
      <c r="E1799" s="184"/>
      <c r="F1799" s="182"/>
      <c r="G1799" s="84"/>
      <c r="H1799" s="84"/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69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38"/>
      <c r="AE1799" s="62"/>
      <c r="AF1799" s="62"/>
      <c r="AG1799" s="62"/>
      <c r="AH1799" s="62"/>
      <c r="AI1799" s="62"/>
      <c r="AJ1799" s="62"/>
      <c r="AK1799" s="62"/>
      <c r="AL1799" s="62"/>
      <c r="AM1799" s="62"/>
      <c r="AN1799" s="62"/>
      <c r="AO1799" s="62"/>
      <c r="AP1799" s="62"/>
      <c r="AQ1799" s="62"/>
      <c r="AR1799" s="62"/>
      <c r="AS1799" s="62"/>
      <c r="AT1799" s="62"/>
      <c r="AU1799" s="62"/>
      <c r="AV1799" s="62"/>
      <c r="AW1799" s="62"/>
      <c r="AX1799" s="62"/>
      <c r="AY1799" s="62"/>
    </row>
    <row r="1800" spans="1:51" ht="12.75">
      <c r="A1800" s="72"/>
      <c r="B1800" s="34"/>
      <c r="C1800" s="201"/>
      <c r="D1800" s="184"/>
      <c r="E1800" s="184"/>
      <c r="F1800" s="182"/>
      <c r="G1800" s="84"/>
      <c r="H1800" s="84"/>
      <c r="I1800" s="85"/>
      <c r="J1800" s="85"/>
      <c r="K1800" s="85"/>
      <c r="L1800" s="85"/>
      <c r="M1800" s="85"/>
      <c r="N1800" s="85"/>
      <c r="O1800" s="85"/>
      <c r="P1800" s="85"/>
      <c r="Q1800" s="85"/>
      <c r="R1800" s="85"/>
      <c r="S1800" s="69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  <c r="AD1800" s="38"/>
      <c r="AE1800" s="62"/>
      <c r="AF1800" s="62"/>
      <c r="AG1800" s="62"/>
      <c r="AH1800" s="62"/>
      <c r="AI1800" s="62"/>
      <c r="AJ1800" s="62"/>
      <c r="AK1800" s="62"/>
      <c r="AL1800" s="62"/>
      <c r="AM1800" s="62"/>
      <c r="AN1800" s="62"/>
      <c r="AO1800" s="62"/>
      <c r="AP1800" s="62"/>
      <c r="AQ1800" s="62"/>
      <c r="AR1800" s="62"/>
      <c r="AS1800" s="62"/>
      <c r="AT1800" s="62"/>
      <c r="AU1800" s="62"/>
      <c r="AV1800" s="62"/>
      <c r="AW1800" s="62"/>
      <c r="AX1800" s="62"/>
      <c r="AY1800" s="62"/>
    </row>
    <row r="1801" spans="1:51" ht="12.75">
      <c r="A1801" s="72"/>
      <c r="B1801" s="34"/>
      <c r="C1801" s="201"/>
      <c r="D1801" s="184"/>
      <c r="E1801" s="184"/>
      <c r="F1801" s="182"/>
      <c r="G1801" s="84"/>
      <c r="H1801" s="84"/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69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62"/>
      <c r="AF1801" s="62"/>
      <c r="AG1801" s="62"/>
      <c r="AH1801" s="62"/>
      <c r="AI1801" s="62"/>
      <c r="AJ1801" s="62"/>
      <c r="AK1801" s="62"/>
      <c r="AL1801" s="62"/>
      <c r="AM1801" s="62"/>
      <c r="AN1801" s="62"/>
      <c r="AO1801" s="62"/>
      <c r="AP1801" s="62"/>
      <c r="AQ1801" s="62"/>
      <c r="AR1801" s="62"/>
      <c r="AS1801" s="62"/>
      <c r="AT1801" s="62"/>
      <c r="AU1801" s="62"/>
      <c r="AV1801" s="62"/>
      <c r="AW1801" s="62"/>
      <c r="AX1801" s="62"/>
      <c r="AY1801" s="62"/>
    </row>
    <row r="1802" spans="1:51" ht="12.75">
      <c r="A1802" s="72"/>
      <c r="B1802" s="34"/>
      <c r="C1802" s="201"/>
      <c r="D1802" s="184"/>
      <c r="E1802" s="184"/>
      <c r="F1802" s="182"/>
      <c r="G1802" s="84"/>
      <c r="H1802" s="84"/>
      <c r="I1802" s="85"/>
      <c r="J1802" s="85"/>
      <c r="K1802" s="85"/>
      <c r="L1802" s="85"/>
      <c r="M1802" s="85"/>
      <c r="N1802" s="85"/>
      <c r="O1802" s="85"/>
      <c r="P1802" s="85"/>
      <c r="Q1802" s="85"/>
      <c r="R1802" s="85"/>
      <c r="S1802" s="69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38"/>
      <c r="AE1802" s="62"/>
      <c r="AF1802" s="62"/>
      <c r="AG1802" s="62"/>
      <c r="AH1802" s="62"/>
      <c r="AI1802" s="62"/>
      <c r="AJ1802" s="62"/>
      <c r="AK1802" s="62"/>
      <c r="AL1802" s="62"/>
      <c r="AM1802" s="62"/>
      <c r="AN1802" s="62"/>
      <c r="AO1802" s="62"/>
      <c r="AP1802" s="62"/>
      <c r="AQ1802" s="62"/>
      <c r="AR1802" s="62"/>
      <c r="AS1802" s="62"/>
      <c r="AT1802" s="62"/>
      <c r="AU1802" s="62"/>
      <c r="AV1802" s="62"/>
      <c r="AW1802" s="62"/>
      <c r="AX1802" s="62"/>
      <c r="AY1802" s="62"/>
    </row>
    <row r="1803" spans="1:51" ht="12.75">
      <c r="A1803" s="72"/>
      <c r="B1803" s="34"/>
      <c r="C1803" s="201"/>
      <c r="D1803" s="184"/>
      <c r="E1803" s="184"/>
      <c r="F1803" s="182"/>
      <c r="G1803" s="84"/>
      <c r="H1803" s="84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69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  <c r="AD1803" s="38"/>
      <c r="AE1803" s="62"/>
      <c r="AF1803" s="62"/>
      <c r="AG1803" s="62"/>
      <c r="AH1803" s="62"/>
      <c r="AI1803" s="62"/>
      <c r="AJ1803" s="62"/>
      <c r="AK1803" s="62"/>
      <c r="AL1803" s="62"/>
      <c r="AM1803" s="62"/>
      <c r="AN1803" s="62"/>
      <c r="AO1803" s="62"/>
      <c r="AP1803" s="62"/>
      <c r="AQ1803" s="62"/>
      <c r="AR1803" s="62"/>
      <c r="AS1803" s="62"/>
      <c r="AT1803" s="62"/>
      <c r="AU1803" s="62"/>
      <c r="AV1803" s="62"/>
      <c r="AW1803" s="62"/>
      <c r="AX1803" s="62"/>
      <c r="AY1803" s="62"/>
    </row>
    <row r="1804" spans="1:51" ht="12.75">
      <c r="A1804" s="72"/>
      <c r="B1804" s="34"/>
      <c r="C1804" s="201"/>
      <c r="D1804" s="184"/>
      <c r="E1804" s="184"/>
      <c r="F1804" s="182"/>
      <c r="G1804" s="84"/>
      <c r="H1804" s="84"/>
      <c r="I1804" s="85"/>
      <c r="J1804" s="85"/>
      <c r="K1804" s="85"/>
      <c r="L1804" s="85"/>
      <c r="M1804" s="85"/>
      <c r="N1804" s="85"/>
      <c r="O1804" s="85"/>
      <c r="P1804" s="85"/>
      <c r="Q1804" s="85"/>
      <c r="R1804" s="85"/>
      <c r="S1804" s="69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  <c r="AD1804" s="38"/>
      <c r="AE1804" s="62"/>
      <c r="AF1804" s="62"/>
      <c r="AG1804" s="62"/>
      <c r="AH1804" s="62"/>
      <c r="AI1804" s="62"/>
      <c r="AJ1804" s="62"/>
      <c r="AK1804" s="62"/>
      <c r="AL1804" s="62"/>
      <c r="AM1804" s="62"/>
      <c r="AN1804" s="62"/>
      <c r="AO1804" s="62"/>
      <c r="AP1804" s="62"/>
      <c r="AQ1804" s="62"/>
      <c r="AR1804" s="62"/>
      <c r="AS1804" s="62"/>
      <c r="AT1804" s="62"/>
      <c r="AU1804" s="62"/>
      <c r="AV1804" s="62"/>
      <c r="AW1804" s="62"/>
      <c r="AX1804" s="62"/>
      <c r="AY1804" s="62"/>
    </row>
    <row r="1805" spans="1:51" ht="12.75">
      <c r="A1805" s="72"/>
      <c r="B1805" s="34"/>
      <c r="C1805" s="201"/>
      <c r="D1805" s="184"/>
      <c r="E1805" s="184"/>
      <c r="F1805" s="182"/>
      <c r="G1805" s="84"/>
      <c r="H1805" s="84"/>
      <c r="I1805" s="85"/>
      <c r="J1805" s="85"/>
      <c r="K1805" s="85"/>
      <c r="L1805" s="85"/>
      <c r="M1805" s="85"/>
      <c r="N1805" s="85"/>
      <c r="O1805" s="85"/>
      <c r="P1805" s="85"/>
      <c r="Q1805" s="85"/>
      <c r="R1805" s="85"/>
      <c r="S1805" s="69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  <c r="AD1805" s="38"/>
      <c r="AE1805" s="62"/>
      <c r="AF1805" s="62"/>
      <c r="AG1805" s="62"/>
      <c r="AH1805" s="62"/>
      <c r="AI1805" s="62"/>
      <c r="AJ1805" s="62"/>
      <c r="AK1805" s="62"/>
      <c r="AL1805" s="62"/>
      <c r="AM1805" s="62"/>
      <c r="AN1805" s="62"/>
      <c r="AO1805" s="62"/>
      <c r="AP1805" s="62"/>
      <c r="AQ1805" s="62"/>
      <c r="AR1805" s="62"/>
      <c r="AS1805" s="62"/>
      <c r="AT1805" s="62"/>
      <c r="AU1805" s="62"/>
      <c r="AV1805" s="62"/>
      <c r="AW1805" s="62"/>
      <c r="AX1805" s="62"/>
      <c r="AY1805" s="62"/>
    </row>
    <row r="1806" spans="1:51" ht="12.75">
      <c r="A1806" s="72"/>
      <c r="B1806" s="34"/>
      <c r="C1806" s="201"/>
      <c r="D1806" s="184"/>
      <c r="E1806" s="184"/>
      <c r="F1806" s="182"/>
      <c r="G1806" s="84"/>
      <c r="H1806" s="84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69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62"/>
      <c r="AF1806" s="62"/>
      <c r="AG1806" s="62"/>
      <c r="AH1806" s="62"/>
      <c r="AI1806" s="62"/>
      <c r="AJ1806" s="62"/>
      <c r="AK1806" s="62"/>
      <c r="AL1806" s="62"/>
      <c r="AM1806" s="62"/>
      <c r="AN1806" s="62"/>
      <c r="AO1806" s="62"/>
      <c r="AP1806" s="62"/>
      <c r="AQ1806" s="62"/>
      <c r="AR1806" s="62"/>
      <c r="AS1806" s="62"/>
      <c r="AT1806" s="62"/>
      <c r="AU1806" s="62"/>
      <c r="AV1806" s="62"/>
      <c r="AW1806" s="62"/>
      <c r="AX1806" s="62"/>
      <c r="AY1806" s="62"/>
    </row>
    <row r="1807" spans="1:51" ht="12.75">
      <c r="A1807" s="72"/>
      <c r="B1807" s="34"/>
      <c r="C1807" s="201"/>
      <c r="D1807" s="184"/>
      <c r="E1807" s="184"/>
      <c r="F1807" s="182"/>
      <c r="G1807" s="84"/>
      <c r="H1807" s="84"/>
      <c r="I1807" s="85"/>
      <c r="J1807" s="85"/>
      <c r="K1807" s="85"/>
      <c r="L1807" s="85"/>
      <c r="M1807" s="85"/>
      <c r="N1807" s="85"/>
      <c r="O1807" s="85"/>
      <c r="P1807" s="85"/>
      <c r="Q1807" s="85"/>
      <c r="R1807" s="85"/>
      <c r="S1807" s="69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62"/>
      <c r="AF1807" s="62"/>
      <c r="AG1807" s="62"/>
      <c r="AH1807" s="62"/>
      <c r="AI1807" s="62"/>
      <c r="AJ1807" s="62"/>
      <c r="AK1807" s="62"/>
      <c r="AL1807" s="62"/>
      <c r="AM1807" s="62"/>
      <c r="AN1807" s="62"/>
      <c r="AO1807" s="62"/>
      <c r="AP1807" s="62"/>
      <c r="AQ1807" s="62"/>
      <c r="AR1807" s="62"/>
      <c r="AS1807" s="62"/>
      <c r="AT1807" s="62"/>
      <c r="AU1807" s="62"/>
      <c r="AV1807" s="62"/>
      <c r="AW1807" s="62"/>
      <c r="AX1807" s="62"/>
      <c r="AY1807" s="62"/>
    </row>
    <row r="1808" spans="1:51" ht="12.75">
      <c r="A1808" s="72"/>
      <c r="B1808" s="34"/>
      <c r="C1808" s="201"/>
      <c r="D1808" s="184"/>
      <c r="E1808" s="184"/>
      <c r="F1808" s="182"/>
      <c r="G1808" s="84"/>
      <c r="H1808" s="84"/>
      <c r="I1808" s="85"/>
      <c r="J1808" s="85"/>
      <c r="K1808" s="85"/>
      <c r="L1808" s="85"/>
      <c r="M1808" s="85"/>
      <c r="N1808" s="85"/>
      <c r="O1808" s="85"/>
      <c r="P1808" s="85"/>
      <c r="Q1808" s="85"/>
      <c r="R1808" s="85"/>
      <c r="S1808" s="69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38"/>
      <c r="AE1808" s="62"/>
      <c r="AF1808" s="62"/>
      <c r="AG1808" s="62"/>
      <c r="AH1808" s="62"/>
      <c r="AI1808" s="62"/>
      <c r="AJ1808" s="62"/>
      <c r="AK1808" s="62"/>
      <c r="AL1808" s="62"/>
      <c r="AM1808" s="62"/>
      <c r="AN1808" s="62"/>
      <c r="AO1808" s="62"/>
      <c r="AP1808" s="62"/>
      <c r="AQ1808" s="62"/>
      <c r="AR1808" s="62"/>
      <c r="AS1808" s="62"/>
      <c r="AT1808" s="62"/>
      <c r="AU1808" s="62"/>
      <c r="AV1808" s="62"/>
      <c r="AW1808" s="62"/>
      <c r="AX1808" s="62"/>
      <c r="AY1808" s="62"/>
    </row>
    <row r="1809" spans="1:51" ht="12.75">
      <c r="A1809" s="72"/>
      <c r="B1809" s="34"/>
      <c r="C1809" s="201"/>
      <c r="D1809" s="184"/>
      <c r="E1809" s="184"/>
      <c r="F1809" s="182"/>
      <c r="G1809" s="84"/>
      <c r="H1809" s="84"/>
      <c r="I1809" s="85"/>
      <c r="J1809" s="85"/>
      <c r="K1809" s="85"/>
      <c r="L1809" s="85"/>
      <c r="M1809" s="85"/>
      <c r="N1809" s="85"/>
      <c r="O1809" s="85"/>
      <c r="P1809" s="85"/>
      <c r="Q1809" s="85"/>
      <c r="R1809" s="85"/>
      <c r="S1809" s="69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62"/>
      <c r="AF1809" s="62"/>
      <c r="AG1809" s="62"/>
      <c r="AH1809" s="62"/>
      <c r="AI1809" s="62"/>
      <c r="AJ1809" s="62"/>
      <c r="AK1809" s="62"/>
      <c r="AL1809" s="62"/>
      <c r="AM1809" s="62"/>
      <c r="AN1809" s="62"/>
      <c r="AO1809" s="62"/>
      <c r="AP1809" s="62"/>
      <c r="AQ1809" s="62"/>
      <c r="AR1809" s="62"/>
      <c r="AS1809" s="62"/>
      <c r="AT1809" s="62"/>
      <c r="AU1809" s="62"/>
      <c r="AV1809" s="62"/>
      <c r="AW1809" s="62"/>
      <c r="AX1809" s="62"/>
      <c r="AY1809" s="62"/>
    </row>
    <row r="1810" spans="1:51" ht="12.75">
      <c r="A1810" s="72"/>
      <c r="B1810" s="34"/>
      <c r="C1810" s="201"/>
      <c r="D1810" s="184"/>
      <c r="E1810" s="184"/>
      <c r="F1810" s="182"/>
      <c r="G1810" s="84"/>
      <c r="H1810" s="84"/>
      <c r="I1810" s="85"/>
      <c r="J1810" s="85"/>
      <c r="K1810" s="85"/>
      <c r="L1810" s="85"/>
      <c r="M1810" s="85"/>
      <c r="N1810" s="85"/>
      <c r="O1810" s="85"/>
      <c r="P1810" s="85"/>
      <c r="Q1810" s="85"/>
      <c r="R1810" s="85"/>
      <c r="S1810" s="69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  <c r="AD1810" s="38"/>
      <c r="AE1810" s="62"/>
      <c r="AF1810" s="62"/>
      <c r="AG1810" s="62"/>
      <c r="AH1810" s="62"/>
      <c r="AI1810" s="62"/>
      <c r="AJ1810" s="62"/>
      <c r="AK1810" s="62"/>
      <c r="AL1810" s="62"/>
      <c r="AM1810" s="62"/>
      <c r="AN1810" s="62"/>
      <c r="AO1810" s="62"/>
      <c r="AP1810" s="62"/>
      <c r="AQ1810" s="62"/>
      <c r="AR1810" s="62"/>
      <c r="AS1810" s="62"/>
      <c r="AT1810" s="62"/>
      <c r="AU1810" s="62"/>
      <c r="AV1810" s="62"/>
      <c r="AW1810" s="62"/>
      <c r="AX1810" s="62"/>
      <c r="AY1810" s="62"/>
    </row>
    <row r="1811" spans="1:51" ht="12.75">
      <c r="A1811" s="72"/>
      <c r="B1811" s="34"/>
      <c r="C1811" s="201"/>
      <c r="D1811" s="184"/>
      <c r="E1811" s="184"/>
      <c r="F1811" s="182"/>
      <c r="G1811" s="84"/>
      <c r="H1811" s="84"/>
      <c r="I1811" s="85"/>
      <c r="J1811" s="85"/>
      <c r="K1811" s="85"/>
      <c r="L1811" s="85"/>
      <c r="M1811" s="85"/>
      <c r="N1811" s="85"/>
      <c r="O1811" s="85"/>
      <c r="P1811" s="85"/>
      <c r="Q1811" s="85"/>
      <c r="R1811" s="85"/>
      <c r="S1811" s="69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  <c r="AD1811" s="38"/>
      <c r="AE1811" s="62"/>
      <c r="AF1811" s="62"/>
      <c r="AG1811" s="62"/>
      <c r="AH1811" s="62"/>
      <c r="AI1811" s="62"/>
      <c r="AJ1811" s="62"/>
      <c r="AK1811" s="62"/>
      <c r="AL1811" s="62"/>
      <c r="AM1811" s="62"/>
      <c r="AN1811" s="62"/>
      <c r="AO1811" s="62"/>
      <c r="AP1811" s="62"/>
      <c r="AQ1811" s="62"/>
      <c r="AR1811" s="62"/>
      <c r="AS1811" s="62"/>
      <c r="AT1811" s="62"/>
      <c r="AU1811" s="62"/>
      <c r="AV1811" s="62"/>
      <c r="AW1811" s="62"/>
      <c r="AX1811" s="62"/>
      <c r="AY1811" s="62"/>
    </row>
    <row r="1812" spans="1:51" ht="12.75">
      <c r="A1812" s="72"/>
      <c r="B1812" s="34"/>
      <c r="C1812" s="201"/>
      <c r="D1812" s="184"/>
      <c r="E1812" s="184"/>
      <c r="F1812" s="182"/>
      <c r="G1812" s="84"/>
      <c r="H1812" s="84"/>
      <c r="I1812" s="85"/>
      <c r="J1812" s="85"/>
      <c r="K1812" s="85"/>
      <c r="L1812" s="85"/>
      <c r="M1812" s="85"/>
      <c r="N1812" s="85"/>
      <c r="O1812" s="85"/>
      <c r="P1812" s="85"/>
      <c r="Q1812" s="85"/>
      <c r="R1812" s="85"/>
      <c r="S1812" s="69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  <c r="AD1812" s="38"/>
      <c r="AE1812" s="62"/>
      <c r="AF1812" s="62"/>
      <c r="AG1812" s="62"/>
      <c r="AH1812" s="62"/>
      <c r="AI1812" s="62"/>
      <c r="AJ1812" s="62"/>
      <c r="AK1812" s="62"/>
      <c r="AL1812" s="62"/>
      <c r="AM1812" s="62"/>
      <c r="AN1812" s="62"/>
      <c r="AO1812" s="62"/>
      <c r="AP1812" s="62"/>
      <c r="AQ1812" s="62"/>
      <c r="AR1812" s="62"/>
      <c r="AS1812" s="62"/>
      <c r="AT1812" s="62"/>
      <c r="AU1812" s="62"/>
      <c r="AV1812" s="62"/>
      <c r="AW1812" s="62"/>
      <c r="AX1812" s="62"/>
      <c r="AY1812" s="62"/>
    </row>
    <row r="1813" spans="1:51" ht="12.75">
      <c r="A1813" s="72"/>
      <c r="B1813" s="34"/>
      <c r="C1813" s="201"/>
      <c r="D1813" s="184"/>
      <c r="E1813" s="184"/>
      <c r="F1813" s="182"/>
      <c r="G1813" s="84"/>
      <c r="H1813" s="84"/>
      <c r="I1813" s="85"/>
      <c r="J1813" s="85"/>
      <c r="K1813" s="85"/>
      <c r="L1813" s="85"/>
      <c r="M1813" s="85"/>
      <c r="N1813" s="85"/>
      <c r="O1813" s="85"/>
      <c r="P1813" s="85"/>
      <c r="Q1813" s="85"/>
      <c r="R1813" s="85"/>
      <c r="S1813" s="69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38"/>
      <c r="AE1813" s="62"/>
      <c r="AF1813" s="62"/>
      <c r="AG1813" s="62"/>
      <c r="AH1813" s="62"/>
      <c r="AI1813" s="62"/>
      <c r="AJ1813" s="62"/>
      <c r="AK1813" s="62"/>
      <c r="AL1813" s="62"/>
      <c r="AM1813" s="62"/>
      <c r="AN1813" s="62"/>
      <c r="AO1813" s="62"/>
      <c r="AP1813" s="62"/>
      <c r="AQ1813" s="62"/>
      <c r="AR1813" s="62"/>
      <c r="AS1813" s="62"/>
      <c r="AT1813" s="62"/>
      <c r="AU1813" s="62"/>
      <c r="AV1813" s="62"/>
      <c r="AW1813" s="62"/>
      <c r="AX1813" s="62"/>
      <c r="AY1813" s="62"/>
    </row>
    <row r="1814" spans="1:51" ht="12.75">
      <c r="A1814" s="72"/>
      <c r="B1814" s="34"/>
      <c r="C1814" s="201"/>
      <c r="D1814" s="184"/>
      <c r="E1814" s="184"/>
      <c r="F1814" s="182"/>
      <c r="G1814" s="84"/>
      <c r="H1814" s="84"/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69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  <c r="AD1814" s="38"/>
      <c r="AE1814" s="62"/>
      <c r="AF1814" s="62"/>
      <c r="AG1814" s="62"/>
      <c r="AH1814" s="62"/>
      <c r="AI1814" s="62"/>
      <c r="AJ1814" s="62"/>
      <c r="AK1814" s="62"/>
      <c r="AL1814" s="62"/>
      <c r="AM1814" s="62"/>
      <c r="AN1814" s="62"/>
      <c r="AO1814" s="62"/>
      <c r="AP1814" s="62"/>
      <c r="AQ1814" s="62"/>
      <c r="AR1814" s="62"/>
      <c r="AS1814" s="62"/>
      <c r="AT1814" s="62"/>
      <c r="AU1814" s="62"/>
      <c r="AV1814" s="62"/>
      <c r="AW1814" s="62"/>
      <c r="AX1814" s="62"/>
      <c r="AY1814" s="62"/>
    </row>
    <row r="1815" spans="1:51" ht="12.75">
      <c r="A1815" s="72"/>
      <c r="B1815" s="34"/>
      <c r="C1815" s="201"/>
      <c r="D1815" s="184"/>
      <c r="E1815" s="184"/>
      <c r="F1815" s="182"/>
      <c r="G1815" s="84"/>
      <c r="H1815" s="84"/>
      <c r="I1815" s="85"/>
      <c r="J1815" s="85"/>
      <c r="K1815" s="85"/>
      <c r="L1815" s="85"/>
      <c r="M1815" s="85"/>
      <c r="N1815" s="85"/>
      <c r="O1815" s="85"/>
      <c r="P1815" s="85"/>
      <c r="Q1815" s="85"/>
      <c r="R1815" s="85"/>
      <c r="S1815" s="69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  <c r="AD1815" s="38"/>
      <c r="AE1815" s="62"/>
      <c r="AF1815" s="62"/>
      <c r="AG1815" s="62"/>
      <c r="AH1815" s="62"/>
      <c r="AI1815" s="62"/>
      <c r="AJ1815" s="62"/>
      <c r="AK1815" s="62"/>
      <c r="AL1815" s="62"/>
      <c r="AM1815" s="62"/>
      <c r="AN1815" s="62"/>
      <c r="AO1815" s="62"/>
      <c r="AP1815" s="62"/>
      <c r="AQ1815" s="62"/>
      <c r="AR1815" s="62"/>
      <c r="AS1815" s="62"/>
      <c r="AT1815" s="62"/>
      <c r="AU1815" s="62"/>
      <c r="AV1815" s="62"/>
      <c r="AW1815" s="62"/>
      <c r="AX1815" s="62"/>
      <c r="AY1815" s="62"/>
    </row>
    <row r="1816" spans="1:51" ht="12.75">
      <c r="A1816" s="72"/>
      <c r="B1816" s="34"/>
      <c r="C1816" s="201"/>
      <c r="D1816" s="184"/>
      <c r="E1816" s="184"/>
      <c r="F1816" s="182"/>
      <c r="G1816" s="84"/>
      <c r="H1816" s="84"/>
      <c r="I1816" s="85"/>
      <c r="J1816" s="85"/>
      <c r="K1816" s="85"/>
      <c r="L1816" s="85"/>
      <c r="M1816" s="85"/>
      <c r="N1816" s="85"/>
      <c r="O1816" s="85"/>
      <c r="P1816" s="85"/>
      <c r="Q1816" s="85"/>
      <c r="R1816" s="85"/>
      <c r="S1816" s="69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62"/>
      <c r="AF1816" s="62"/>
      <c r="AG1816" s="62"/>
      <c r="AH1816" s="62"/>
      <c r="AI1816" s="62"/>
      <c r="AJ1816" s="62"/>
      <c r="AK1816" s="62"/>
      <c r="AL1816" s="62"/>
      <c r="AM1816" s="62"/>
      <c r="AN1816" s="62"/>
      <c r="AO1816" s="62"/>
      <c r="AP1816" s="62"/>
      <c r="AQ1816" s="62"/>
      <c r="AR1816" s="62"/>
      <c r="AS1816" s="62"/>
      <c r="AT1816" s="62"/>
      <c r="AU1816" s="62"/>
      <c r="AV1816" s="62"/>
      <c r="AW1816" s="62"/>
      <c r="AX1816" s="62"/>
      <c r="AY1816" s="62"/>
    </row>
    <row r="1817" spans="1:51" ht="12.75">
      <c r="A1817" s="72"/>
      <c r="B1817" s="34"/>
      <c r="C1817" s="201"/>
      <c r="D1817" s="184"/>
      <c r="E1817" s="184"/>
      <c r="F1817" s="182"/>
      <c r="G1817" s="84"/>
      <c r="H1817" s="84"/>
      <c r="I1817" s="85"/>
      <c r="J1817" s="85"/>
      <c r="K1817" s="85"/>
      <c r="L1817" s="85"/>
      <c r="M1817" s="85"/>
      <c r="N1817" s="85"/>
      <c r="O1817" s="85"/>
      <c r="P1817" s="85"/>
      <c r="Q1817" s="85"/>
      <c r="R1817" s="85"/>
      <c r="S1817" s="69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  <c r="AD1817" s="38"/>
      <c r="AE1817" s="62"/>
      <c r="AF1817" s="62"/>
      <c r="AG1817" s="62"/>
      <c r="AH1817" s="62"/>
      <c r="AI1817" s="62"/>
      <c r="AJ1817" s="62"/>
      <c r="AK1817" s="62"/>
      <c r="AL1817" s="62"/>
      <c r="AM1817" s="62"/>
      <c r="AN1817" s="62"/>
      <c r="AO1817" s="62"/>
      <c r="AP1817" s="62"/>
      <c r="AQ1817" s="62"/>
      <c r="AR1817" s="62"/>
      <c r="AS1817" s="62"/>
      <c r="AT1817" s="62"/>
      <c r="AU1817" s="62"/>
      <c r="AV1817" s="62"/>
      <c r="AW1817" s="62"/>
      <c r="AX1817" s="62"/>
      <c r="AY1817" s="62"/>
    </row>
    <row r="1818" spans="1:51" ht="12.75">
      <c r="A1818" s="72"/>
      <c r="B1818" s="34"/>
      <c r="C1818" s="201"/>
      <c r="D1818" s="184"/>
      <c r="E1818" s="184"/>
      <c r="F1818" s="182"/>
      <c r="G1818" s="84"/>
      <c r="H1818" s="84"/>
      <c r="I1818" s="85"/>
      <c r="J1818" s="85"/>
      <c r="K1818" s="85"/>
      <c r="L1818" s="85"/>
      <c r="M1818" s="85"/>
      <c r="N1818" s="85"/>
      <c r="O1818" s="85"/>
      <c r="P1818" s="85"/>
      <c r="Q1818" s="85"/>
      <c r="R1818" s="85"/>
      <c r="S1818" s="69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62"/>
      <c r="AF1818" s="62"/>
      <c r="AG1818" s="62"/>
      <c r="AH1818" s="62"/>
      <c r="AI1818" s="62"/>
      <c r="AJ1818" s="62"/>
      <c r="AK1818" s="62"/>
      <c r="AL1818" s="62"/>
      <c r="AM1818" s="62"/>
      <c r="AN1818" s="62"/>
      <c r="AO1818" s="62"/>
      <c r="AP1818" s="62"/>
      <c r="AQ1818" s="62"/>
      <c r="AR1818" s="62"/>
      <c r="AS1818" s="62"/>
      <c r="AT1818" s="62"/>
      <c r="AU1818" s="62"/>
      <c r="AV1818" s="62"/>
      <c r="AW1818" s="62"/>
      <c r="AX1818" s="62"/>
      <c r="AY1818" s="62"/>
    </row>
    <row r="1819" spans="1:51" ht="12.75">
      <c r="A1819" s="72"/>
      <c r="B1819" s="34"/>
      <c r="C1819" s="201"/>
      <c r="D1819" s="184"/>
      <c r="E1819" s="184"/>
      <c r="F1819" s="182"/>
      <c r="G1819" s="84"/>
      <c r="H1819" s="84"/>
      <c r="I1819" s="85"/>
      <c r="J1819" s="85"/>
      <c r="K1819" s="85"/>
      <c r="L1819" s="85"/>
      <c r="M1819" s="85"/>
      <c r="N1819" s="85"/>
      <c r="O1819" s="85"/>
      <c r="P1819" s="85"/>
      <c r="Q1819" s="85"/>
      <c r="R1819" s="85"/>
      <c r="S1819" s="69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  <c r="AD1819" s="38"/>
      <c r="AE1819" s="62"/>
      <c r="AF1819" s="62"/>
      <c r="AG1819" s="62"/>
      <c r="AH1819" s="62"/>
      <c r="AI1819" s="62"/>
      <c r="AJ1819" s="62"/>
      <c r="AK1819" s="62"/>
      <c r="AL1819" s="62"/>
      <c r="AM1819" s="62"/>
      <c r="AN1819" s="62"/>
      <c r="AO1819" s="62"/>
      <c r="AP1819" s="62"/>
      <c r="AQ1819" s="62"/>
      <c r="AR1819" s="62"/>
      <c r="AS1819" s="62"/>
      <c r="AT1819" s="62"/>
      <c r="AU1819" s="62"/>
      <c r="AV1819" s="62"/>
      <c r="AW1819" s="62"/>
      <c r="AX1819" s="62"/>
      <c r="AY1819" s="62"/>
    </row>
    <row r="1820" spans="1:51" ht="12.75">
      <c r="A1820" s="72"/>
      <c r="B1820" s="34"/>
      <c r="C1820" s="201"/>
      <c r="D1820" s="184"/>
      <c r="E1820" s="184"/>
      <c r="F1820" s="182"/>
      <c r="G1820" s="84"/>
      <c r="H1820" s="84"/>
      <c r="I1820" s="85"/>
      <c r="J1820" s="85"/>
      <c r="K1820" s="85"/>
      <c r="L1820" s="85"/>
      <c r="M1820" s="85"/>
      <c r="N1820" s="85"/>
      <c r="O1820" s="85"/>
      <c r="P1820" s="85"/>
      <c r="Q1820" s="85"/>
      <c r="R1820" s="85"/>
      <c r="S1820" s="69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38"/>
      <c r="AE1820" s="62"/>
      <c r="AF1820" s="62"/>
      <c r="AG1820" s="62"/>
      <c r="AH1820" s="62"/>
      <c r="AI1820" s="62"/>
      <c r="AJ1820" s="62"/>
      <c r="AK1820" s="62"/>
      <c r="AL1820" s="62"/>
      <c r="AM1820" s="62"/>
      <c r="AN1820" s="62"/>
      <c r="AO1820" s="62"/>
      <c r="AP1820" s="62"/>
      <c r="AQ1820" s="62"/>
      <c r="AR1820" s="62"/>
      <c r="AS1820" s="62"/>
      <c r="AT1820" s="62"/>
      <c r="AU1820" s="62"/>
      <c r="AV1820" s="62"/>
      <c r="AW1820" s="62"/>
      <c r="AX1820" s="62"/>
      <c r="AY1820" s="62"/>
    </row>
    <row r="1821" spans="1:51" ht="12.75">
      <c r="A1821" s="72"/>
      <c r="B1821" s="34"/>
      <c r="C1821" s="201"/>
      <c r="D1821" s="184"/>
      <c r="E1821" s="184"/>
      <c r="F1821" s="182"/>
      <c r="G1821" s="84"/>
      <c r="H1821" s="84"/>
      <c r="I1821" s="85"/>
      <c r="J1821" s="85"/>
      <c r="K1821" s="85"/>
      <c r="L1821" s="85"/>
      <c r="M1821" s="85"/>
      <c r="N1821" s="85"/>
      <c r="O1821" s="85"/>
      <c r="P1821" s="85"/>
      <c r="Q1821" s="85"/>
      <c r="R1821" s="85"/>
      <c r="S1821" s="69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62"/>
      <c r="AF1821" s="62"/>
      <c r="AG1821" s="62"/>
      <c r="AH1821" s="62"/>
      <c r="AI1821" s="62"/>
      <c r="AJ1821" s="62"/>
      <c r="AK1821" s="62"/>
      <c r="AL1821" s="62"/>
      <c r="AM1821" s="62"/>
      <c r="AN1821" s="62"/>
      <c r="AO1821" s="62"/>
      <c r="AP1821" s="62"/>
      <c r="AQ1821" s="62"/>
      <c r="AR1821" s="62"/>
      <c r="AS1821" s="62"/>
      <c r="AT1821" s="62"/>
      <c r="AU1821" s="62"/>
      <c r="AV1821" s="62"/>
      <c r="AW1821" s="62"/>
      <c r="AX1821" s="62"/>
      <c r="AY1821" s="62"/>
    </row>
    <row r="1822" spans="1:51" ht="12.75">
      <c r="A1822" s="72"/>
      <c r="B1822" s="34"/>
      <c r="C1822" s="201"/>
      <c r="D1822" s="184"/>
      <c r="E1822" s="184"/>
      <c r="F1822" s="182"/>
      <c r="G1822" s="84"/>
      <c r="H1822" s="84"/>
      <c r="I1822" s="85"/>
      <c r="J1822" s="85"/>
      <c r="K1822" s="85"/>
      <c r="L1822" s="85"/>
      <c r="M1822" s="85"/>
      <c r="N1822" s="85"/>
      <c r="O1822" s="85"/>
      <c r="P1822" s="85"/>
      <c r="Q1822" s="85"/>
      <c r="R1822" s="85"/>
      <c r="S1822" s="69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62"/>
      <c r="AF1822" s="62"/>
      <c r="AG1822" s="62"/>
      <c r="AH1822" s="62"/>
      <c r="AI1822" s="62"/>
      <c r="AJ1822" s="62"/>
      <c r="AK1822" s="62"/>
      <c r="AL1822" s="62"/>
      <c r="AM1822" s="62"/>
      <c r="AN1822" s="62"/>
      <c r="AO1822" s="62"/>
      <c r="AP1822" s="62"/>
      <c r="AQ1822" s="62"/>
      <c r="AR1822" s="62"/>
      <c r="AS1822" s="62"/>
      <c r="AT1822" s="62"/>
      <c r="AU1822" s="62"/>
      <c r="AV1822" s="62"/>
      <c r="AW1822" s="62"/>
      <c r="AX1822" s="62"/>
      <c r="AY1822" s="62"/>
    </row>
    <row r="1823" spans="1:51" ht="12.75">
      <c r="A1823" s="72"/>
      <c r="B1823" s="34"/>
      <c r="C1823" s="201"/>
      <c r="D1823" s="184"/>
      <c r="E1823" s="184"/>
      <c r="F1823" s="182"/>
      <c r="G1823" s="84"/>
      <c r="H1823" s="84"/>
      <c r="I1823" s="85"/>
      <c r="J1823" s="85"/>
      <c r="K1823" s="85"/>
      <c r="L1823" s="85"/>
      <c r="M1823" s="85"/>
      <c r="N1823" s="85"/>
      <c r="O1823" s="85"/>
      <c r="P1823" s="85"/>
      <c r="Q1823" s="85"/>
      <c r="R1823" s="85"/>
      <c r="S1823" s="69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38"/>
      <c r="AE1823" s="62"/>
      <c r="AF1823" s="62"/>
      <c r="AG1823" s="62"/>
      <c r="AH1823" s="62"/>
      <c r="AI1823" s="62"/>
      <c r="AJ1823" s="62"/>
      <c r="AK1823" s="62"/>
      <c r="AL1823" s="62"/>
      <c r="AM1823" s="62"/>
      <c r="AN1823" s="62"/>
      <c r="AO1823" s="62"/>
      <c r="AP1823" s="62"/>
      <c r="AQ1823" s="62"/>
      <c r="AR1823" s="62"/>
      <c r="AS1823" s="62"/>
      <c r="AT1823" s="62"/>
      <c r="AU1823" s="62"/>
      <c r="AV1823" s="62"/>
      <c r="AW1823" s="62"/>
      <c r="AX1823" s="62"/>
      <c r="AY1823" s="62"/>
    </row>
    <row r="1824" spans="1:51" ht="12.75">
      <c r="A1824" s="72"/>
      <c r="B1824" s="34"/>
      <c r="C1824" s="201"/>
      <c r="D1824" s="184"/>
      <c r="E1824" s="184"/>
      <c r="F1824" s="182"/>
      <c r="G1824" s="84"/>
      <c r="H1824" s="84"/>
      <c r="I1824" s="85"/>
      <c r="J1824" s="85"/>
      <c r="K1824" s="85"/>
      <c r="L1824" s="85"/>
      <c r="M1824" s="85"/>
      <c r="N1824" s="85"/>
      <c r="O1824" s="85"/>
      <c r="P1824" s="85"/>
      <c r="Q1824" s="85"/>
      <c r="R1824" s="85"/>
      <c r="S1824" s="69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62"/>
      <c r="AF1824" s="62"/>
      <c r="AG1824" s="62"/>
      <c r="AH1824" s="62"/>
      <c r="AI1824" s="62"/>
      <c r="AJ1824" s="62"/>
      <c r="AK1824" s="62"/>
      <c r="AL1824" s="62"/>
      <c r="AM1824" s="62"/>
      <c r="AN1824" s="62"/>
      <c r="AO1824" s="62"/>
      <c r="AP1824" s="62"/>
      <c r="AQ1824" s="62"/>
      <c r="AR1824" s="62"/>
      <c r="AS1824" s="62"/>
      <c r="AT1824" s="62"/>
      <c r="AU1824" s="62"/>
      <c r="AV1824" s="62"/>
      <c r="AW1824" s="62"/>
      <c r="AX1824" s="62"/>
      <c r="AY1824" s="62"/>
    </row>
    <row r="1825" spans="1:51" ht="12.75">
      <c r="A1825" s="72"/>
      <c r="B1825" s="34"/>
      <c r="C1825" s="201"/>
      <c r="D1825" s="184"/>
      <c r="E1825" s="184"/>
      <c r="F1825" s="182"/>
      <c r="G1825" s="84"/>
      <c r="H1825" s="84"/>
      <c r="I1825" s="85"/>
      <c r="J1825" s="85"/>
      <c r="K1825" s="85"/>
      <c r="L1825" s="85"/>
      <c r="M1825" s="85"/>
      <c r="N1825" s="85"/>
      <c r="O1825" s="85"/>
      <c r="P1825" s="85"/>
      <c r="Q1825" s="85"/>
      <c r="R1825" s="85"/>
      <c r="S1825" s="69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62"/>
      <c r="AF1825" s="62"/>
      <c r="AG1825" s="62"/>
      <c r="AH1825" s="62"/>
      <c r="AI1825" s="62"/>
      <c r="AJ1825" s="62"/>
      <c r="AK1825" s="62"/>
      <c r="AL1825" s="62"/>
      <c r="AM1825" s="62"/>
      <c r="AN1825" s="62"/>
      <c r="AO1825" s="62"/>
      <c r="AP1825" s="62"/>
      <c r="AQ1825" s="62"/>
      <c r="AR1825" s="62"/>
      <c r="AS1825" s="62"/>
      <c r="AT1825" s="62"/>
      <c r="AU1825" s="62"/>
      <c r="AV1825" s="62"/>
      <c r="AW1825" s="62"/>
      <c r="AX1825" s="62"/>
      <c r="AY1825" s="62"/>
    </row>
    <row r="1826" spans="1:51" ht="12.75">
      <c r="A1826" s="72"/>
      <c r="B1826" s="34"/>
      <c r="C1826" s="201"/>
      <c r="D1826" s="184"/>
      <c r="E1826" s="184"/>
      <c r="F1826" s="182"/>
      <c r="G1826" s="84"/>
      <c r="H1826" s="84"/>
      <c r="I1826" s="85"/>
      <c r="J1826" s="85"/>
      <c r="K1826" s="85"/>
      <c r="L1826" s="85"/>
      <c r="M1826" s="85"/>
      <c r="N1826" s="85"/>
      <c r="O1826" s="85"/>
      <c r="P1826" s="85"/>
      <c r="Q1826" s="85"/>
      <c r="R1826" s="85"/>
      <c r="S1826" s="69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38"/>
      <c r="AE1826" s="62"/>
      <c r="AF1826" s="62"/>
      <c r="AG1826" s="62"/>
      <c r="AH1826" s="62"/>
      <c r="AI1826" s="62"/>
      <c r="AJ1826" s="62"/>
      <c r="AK1826" s="62"/>
      <c r="AL1826" s="62"/>
      <c r="AM1826" s="62"/>
      <c r="AN1826" s="62"/>
      <c r="AO1826" s="62"/>
      <c r="AP1826" s="62"/>
      <c r="AQ1826" s="62"/>
      <c r="AR1826" s="62"/>
      <c r="AS1826" s="62"/>
      <c r="AT1826" s="62"/>
      <c r="AU1826" s="62"/>
      <c r="AV1826" s="62"/>
      <c r="AW1826" s="62"/>
      <c r="AX1826" s="62"/>
      <c r="AY1826" s="62"/>
    </row>
    <row r="1827" spans="1:51" ht="12.75">
      <c r="A1827" s="72"/>
      <c r="B1827" s="34"/>
      <c r="C1827" s="201"/>
      <c r="D1827" s="184"/>
      <c r="E1827" s="184"/>
      <c r="F1827" s="182"/>
      <c r="G1827" s="84"/>
      <c r="H1827" s="84"/>
      <c r="I1827" s="85"/>
      <c r="J1827" s="85"/>
      <c r="K1827" s="85"/>
      <c r="L1827" s="85"/>
      <c r="M1827" s="85"/>
      <c r="N1827" s="85"/>
      <c r="O1827" s="85"/>
      <c r="P1827" s="85"/>
      <c r="Q1827" s="85"/>
      <c r="R1827" s="85"/>
      <c r="S1827" s="69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38"/>
      <c r="AE1827" s="62"/>
      <c r="AF1827" s="62"/>
      <c r="AG1827" s="62"/>
      <c r="AH1827" s="62"/>
      <c r="AI1827" s="62"/>
      <c r="AJ1827" s="62"/>
      <c r="AK1827" s="62"/>
      <c r="AL1827" s="62"/>
      <c r="AM1827" s="62"/>
      <c r="AN1827" s="62"/>
      <c r="AO1827" s="62"/>
      <c r="AP1827" s="62"/>
      <c r="AQ1827" s="62"/>
      <c r="AR1827" s="62"/>
      <c r="AS1827" s="62"/>
      <c r="AT1827" s="62"/>
      <c r="AU1827" s="62"/>
      <c r="AV1827" s="62"/>
      <c r="AW1827" s="62"/>
      <c r="AX1827" s="62"/>
      <c r="AY1827" s="62"/>
    </row>
    <row r="1828" spans="1:51" ht="12.75">
      <c r="A1828" s="72"/>
      <c r="B1828" s="34"/>
      <c r="C1828" s="201"/>
      <c r="D1828" s="184"/>
      <c r="E1828" s="184"/>
      <c r="F1828" s="182"/>
      <c r="G1828" s="84"/>
      <c r="H1828" s="84"/>
      <c r="I1828" s="85"/>
      <c r="J1828" s="85"/>
      <c r="K1828" s="85"/>
      <c r="L1828" s="85"/>
      <c r="M1828" s="85"/>
      <c r="N1828" s="85"/>
      <c r="O1828" s="85"/>
      <c r="P1828" s="85"/>
      <c r="Q1828" s="85"/>
      <c r="R1828" s="85"/>
      <c r="S1828" s="69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  <c r="AD1828" s="38"/>
      <c r="AE1828" s="62"/>
      <c r="AF1828" s="62"/>
      <c r="AG1828" s="62"/>
      <c r="AH1828" s="62"/>
      <c r="AI1828" s="62"/>
      <c r="AJ1828" s="62"/>
      <c r="AK1828" s="62"/>
      <c r="AL1828" s="62"/>
      <c r="AM1828" s="62"/>
      <c r="AN1828" s="62"/>
      <c r="AO1828" s="62"/>
      <c r="AP1828" s="62"/>
      <c r="AQ1828" s="62"/>
      <c r="AR1828" s="62"/>
      <c r="AS1828" s="62"/>
      <c r="AT1828" s="62"/>
      <c r="AU1828" s="62"/>
      <c r="AV1828" s="62"/>
      <c r="AW1828" s="62"/>
      <c r="AX1828" s="62"/>
      <c r="AY1828" s="62"/>
    </row>
    <row r="1829" spans="1:51" ht="12.75">
      <c r="A1829" s="72"/>
      <c r="B1829" s="34"/>
      <c r="C1829" s="201"/>
      <c r="D1829" s="184"/>
      <c r="E1829" s="184"/>
      <c r="F1829" s="182"/>
      <c r="G1829" s="84"/>
      <c r="H1829" s="84"/>
      <c r="I1829" s="85"/>
      <c r="J1829" s="85"/>
      <c r="K1829" s="85"/>
      <c r="L1829" s="85"/>
      <c r="M1829" s="85"/>
      <c r="N1829" s="85"/>
      <c r="O1829" s="85"/>
      <c r="P1829" s="85"/>
      <c r="Q1829" s="85"/>
      <c r="R1829" s="85"/>
      <c r="S1829" s="69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62"/>
      <c r="AF1829" s="62"/>
      <c r="AG1829" s="62"/>
      <c r="AH1829" s="62"/>
      <c r="AI1829" s="62"/>
      <c r="AJ1829" s="62"/>
      <c r="AK1829" s="62"/>
      <c r="AL1829" s="62"/>
      <c r="AM1829" s="62"/>
      <c r="AN1829" s="62"/>
      <c r="AO1829" s="62"/>
      <c r="AP1829" s="62"/>
      <c r="AQ1829" s="62"/>
      <c r="AR1829" s="62"/>
      <c r="AS1829" s="62"/>
      <c r="AT1829" s="62"/>
      <c r="AU1829" s="62"/>
      <c r="AV1829" s="62"/>
      <c r="AW1829" s="62"/>
      <c r="AX1829" s="62"/>
      <c r="AY1829" s="62"/>
    </row>
    <row r="1830" spans="1:51" ht="12.75">
      <c r="A1830" s="72"/>
      <c r="B1830" s="34"/>
      <c r="C1830" s="201"/>
      <c r="D1830" s="184"/>
      <c r="E1830" s="184"/>
      <c r="F1830" s="182"/>
      <c r="G1830" s="84"/>
      <c r="H1830" s="84"/>
      <c r="I1830" s="85"/>
      <c r="J1830" s="85"/>
      <c r="K1830" s="85"/>
      <c r="L1830" s="85"/>
      <c r="M1830" s="85"/>
      <c r="N1830" s="85"/>
      <c r="O1830" s="85"/>
      <c r="P1830" s="85"/>
      <c r="Q1830" s="85"/>
      <c r="R1830" s="85"/>
      <c r="S1830" s="69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38"/>
      <c r="AE1830" s="62"/>
      <c r="AF1830" s="62"/>
      <c r="AG1830" s="62"/>
      <c r="AH1830" s="62"/>
      <c r="AI1830" s="62"/>
      <c r="AJ1830" s="62"/>
      <c r="AK1830" s="62"/>
      <c r="AL1830" s="62"/>
      <c r="AM1830" s="62"/>
      <c r="AN1830" s="62"/>
      <c r="AO1830" s="62"/>
      <c r="AP1830" s="62"/>
      <c r="AQ1830" s="62"/>
      <c r="AR1830" s="62"/>
      <c r="AS1830" s="62"/>
      <c r="AT1830" s="62"/>
      <c r="AU1830" s="62"/>
      <c r="AV1830" s="62"/>
      <c r="AW1830" s="62"/>
      <c r="AX1830" s="62"/>
      <c r="AY1830" s="62"/>
    </row>
    <row r="1831" spans="1:51" ht="12.75">
      <c r="A1831" s="72"/>
      <c r="B1831" s="34"/>
      <c r="C1831" s="201"/>
      <c r="D1831" s="184"/>
      <c r="E1831" s="184"/>
      <c r="F1831" s="182"/>
      <c r="G1831" s="84"/>
      <c r="H1831" s="84"/>
      <c r="I1831" s="85"/>
      <c r="J1831" s="85"/>
      <c r="K1831" s="85"/>
      <c r="L1831" s="85"/>
      <c r="M1831" s="85"/>
      <c r="N1831" s="85"/>
      <c r="O1831" s="85"/>
      <c r="P1831" s="85"/>
      <c r="Q1831" s="85"/>
      <c r="R1831" s="85"/>
      <c r="S1831" s="69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38"/>
      <c r="AE1831" s="62"/>
      <c r="AF1831" s="62"/>
      <c r="AG1831" s="62"/>
      <c r="AH1831" s="62"/>
      <c r="AI1831" s="62"/>
      <c r="AJ1831" s="62"/>
      <c r="AK1831" s="62"/>
      <c r="AL1831" s="62"/>
      <c r="AM1831" s="62"/>
      <c r="AN1831" s="62"/>
      <c r="AO1831" s="62"/>
      <c r="AP1831" s="62"/>
      <c r="AQ1831" s="62"/>
      <c r="AR1831" s="62"/>
      <c r="AS1831" s="62"/>
      <c r="AT1831" s="62"/>
      <c r="AU1831" s="62"/>
      <c r="AV1831" s="62"/>
      <c r="AW1831" s="62"/>
      <c r="AX1831" s="62"/>
      <c r="AY1831" s="62"/>
    </row>
    <row r="1832" spans="1:51" ht="12.75">
      <c r="A1832" s="72"/>
      <c r="B1832" s="34"/>
      <c r="C1832" s="201"/>
      <c r="D1832" s="184"/>
      <c r="E1832" s="184"/>
      <c r="F1832" s="182"/>
      <c r="G1832" s="84"/>
      <c r="H1832" s="84"/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69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38"/>
      <c r="AE1832" s="62"/>
      <c r="AF1832" s="62"/>
      <c r="AG1832" s="62"/>
      <c r="AH1832" s="62"/>
      <c r="AI1832" s="62"/>
      <c r="AJ1832" s="62"/>
      <c r="AK1832" s="62"/>
      <c r="AL1832" s="62"/>
      <c r="AM1832" s="62"/>
      <c r="AN1832" s="62"/>
      <c r="AO1832" s="62"/>
      <c r="AP1832" s="62"/>
      <c r="AQ1832" s="62"/>
      <c r="AR1832" s="62"/>
      <c r="AS1832" s="62"/>
      <c r="AT1832" s="62"/>
      <c r="AU1832" s="62"/>
      <c r="AV1832" s="62"/>
      <c r="AW1832" s="62"/>
      <c r="AX1832" s="62"/>
      <c r="AY1832" s="62"/>
    </row>
    <row r="1833" spans="1:51" ht="12.75">
      <c r="A1833" s="72"/>
      <c r="B1833" s="34"/>
      <c r="C1833" s="201"/>
      <c r="D1833" s="184"/>
      <c r="E1833" s="184"/>
      <c r="F1833" s="182"/>
      <c r="G1833" s="84"/>
      <c r="H1833" s="84"/>
      <c r="I1833" s="85"/>
      <c r="J1833" s="85"/>
      <c r="K1833" s="85"/>
      <c r="L1833" s="85"/>
      <c r="M1833" s="85"/>
      <c r="N1833" s="85"/>
      <c r="O1833" s="85"/>
      <c r="P1833" s="85"/>
      <c r="Q1833" s="85"/>
      <c r="R1833" s="85"/>
      <c r="S1833" s="69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  <c r="AD1833" s="38"/>
      <c r="AE1833" s="62"/>
      <c r="AF1833" s="62"/>
      <c r="AG1833" s="62"/>
      <c r="AH1833" s="62"/>
      <c r="AI1833" s="62"/>
      <c r="AJ1833" s="62"/>
      <c r="AK1833" s="62"/>
      <c r="AL1833" s="62"/>
      <c r="AM1833" s="62"/>
      <c r="AN1833" s="62"/>
      <c r="AO1833" s="62"/>
      <c r="AP1833" s="62"/>
      <c r="AQ1833" s="62"/>
      <c r="AR1833" s="62"/>
      <c r="AS1833" s="62"/>
      <c r="AT1833" s="62"/>
      <c r="AU1833" s="62"/>
      <c r="AV1833" s="62"/>
      <c r="AW1833" s="62"/>
      <c r="AX1833" s="62"/>
      <c r="AY1833" s="62"/>
    </row>
    <row r="1834" spans="1:51" ht="12.75">
      <c r="A1834" s="72"/>
      <c r="B1834" s="34"/>
      <c r="C1834" s="201"/>
      <c r="D1834" s="184"/>
      <c r="E1834" s="184"/>
      <c r="F1834" s="182"/>
      <c r="G1834" s="84"/>
      <c r="H1834" s="84"/>
      <c r="I1834" s="85"/>
      <c r="J1834" s="85"/>
      <c r="K1834" s="85"/>
      <c r="L1834" s="85"/>
      <c r="M1834" s="85"/>
      <c r="N1834" s="85"/>
      <c r="O1834" s="85"/>
      <c r="P1834" s="85"/>
      <c r="Q1834" s="85"/>
      <c r="R1834" s="85"/>
      <c r="S1834" s="69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62"/>
      <c r="AF1834" s="62"/>
      <c r="AG1834" s="62"/>
      <c r="AH1834" s="62"/>
      <c r="AI1834" s="62"/>
      <c r="AJ1834" s="62"/>
      <c r="AK1834" s="62"/>
      <c r="AL1834" s="62"/>
      <c r="AM1834" s="62"/>
      <c r="AN1834" s="62"/>
      <c r="AO1834" s="62"/>
      <c r="AP1834" s="62"/>
      <c r="AQ1834" s="62"/>
      <c r="AR1834" s="62"/>
      <c r="AS1834" s="62"/>
      <c r="AT1834" s="62"/>
      <c r="AU1834" s="62"/>
      <c r="AV1834" s="62"/>
      <c r="AW1834" s="62"/>
      <c r="AX1834" s="62"/>
      <c r="AY1834" s="62"/>
    </row>
    <row r="1835" spans="1:51" ht="12.75">
      <c r="A1835" s="72"/>
      <c r="B1835" s="34"/>
      <c r="C1835" s="201"/>
      <c r="D1835" s="184"/>
      <c r="E1835" s="184"/>
      <c r="F1835" s="182"/>
      <c r="G1835" s="84"/>
      <c r="H1835" s="84"/>
      <c r="I1835" s="85"/>
      <c r="J1835" s="85"/>
      <c r="K1835" s="85"/>
      <c r="L1835" s="85"/>
      <c r="M1835" s="85"/>
      <c r="N1835" s="85"/>
      <c r="O1835" s="85"/>
      <c r="P1835" s="85"/>
      <c r="Q1835" s="85"/>
      <c r="R1835" s="85"/>
      <c r="S1835" s="69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62"/>
      <c r="AF1835" s="62"/>
      <c r="AG1835" s="62"/>
      <c r="AH1835" s="62"/>
      <c r="AI1835" s="62"/>
      <c r="AJ1835" s="62"/>
      <c r="AK1835" s="62"/>
      <c r="AL1835" s="62"/>
      <c r="AM1835" s="62"/>
      <c r="AN1835" s="62"/>
      <c r="AO1835" s="62"/>
      <c r="AP1835" s="62"/>
      <c r="AQ1835" s="62"/>
      <c r="AR1835" s="62"/>
      <c r="AS1835" s="62"/>
      <c r="AT1835" s="62"/>
      <c r="AU1835" s="62"/>
      <c r="AV1835" s="62"/>
      <c r="AW1835" s="62"/>
      <c r="AX1835" s="62"/>
      <c r="AY1835" s="62"/>
    </row>
    <row r="1836" spans="1:51" ht="12.75">
      <c r="A1836" s="72"/>
      <c r="B1836" s="34"/>
      <c r="C1836" s="201"/>
      <c r="D1836" s="184"/>
      <c r="E1836" s="184"/>
      <c r="F1836" s="182"/>
      <c r="G1836" s="84"/>
      <c r="H1836" s="84"/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69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38"/>
      <c r="AE1836" s="62"/>
      <c r="AF1836" s="62"/>
      <c r="AG1836" s="62"/>
      <c r="AH1836" s="62"/>
      <c r="AI1836" s="62"/>
      <c r="AJ1836" s="62"/>
      <c r="AK1836" s="62"/>
      <c r="AL1836" s="62"/>
      <c r="AM1836" s="62"/>
      <c r="AN1836" s="62"/>
      <c r="AO1836" s="62"/>
      <c r="AP1836" s="62"/>
      <c r="AQ1836" s="62"/>
      <c r="AR1836" s="62"/>
      <c r="AS1836" s="62"/>
      <c r="AT1836" s="62"/>
      <c r="AU1836" s="62"/>
      <c r="AV1836" s="62"/>
      <c r="AW1836" s="62"/>
      <c r="AX1836" s="62"/>
      <c r="AY1836" s="62"/>
    </row>
    <row r="1837" spans="1:51" ht="12.75">
      <c r="A1837" s="72"/>
      <c r="B1837" s="34"/>
      <c r="C1837" s="201"/>
      <c r="D1837" s="184"/>
      <c r="E1837" s="184"/>
      <c r="F1837" s="182"/>
      <c r="G1837" s="84"/>
      <c r="H1837" s="84"/>
      <c r="I1837" s="85"/>
      <c r="J1837" s="85"/>
      <c r="K1837" s="85"/>
      <c r="L1837" s="85"/>
      <c r="M1837" s="85"/>
      <c r="N1837" s="85"/>
      <c r="O1837" s="85"/>
      <c r="P1837" s="85"/>
      <c r="Q1837" s="85"/>
      <c r="R1837" s="85"/>
      <c r="S1837" s="69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38"/>
      <c r="AE1837" s="62"/>
      <c r="AF1837" s="62"/>
      <c r="AG1837" s="62"/>
      <c r="AH1837" s="62"/>
      <c r="AI1837" s="62"/>
      <c r="AJ1837" s="62"/>
      <c r="AK1837" s="62"/>
      <c r="AL1837" s="62"/>
      <c r="AM1837" s="62"/>
      <c r="AN1837" s="62"/>
      <c r="AO1837" s="62"/>
      <c r="AP1837" s="62"/>
      <c r="AQ1837" s="62"/>
      <c r="AR1837" s="62"/>
      <c r="AS1837" s="62"/>
      <c r="AT1837" s="62"/>
      <c r="AU1837" s="62"/>
      <c r="AV1837" s="62"/>
      <c r="AW1837" s="62"/>
      <c r="AX1837" s="62"/>
      <c r="AY1837" s="62"/>
    </row>
    <row r="1838" spans="1:51" ht="12.75">
      <c r="A1838" s="72"/>
      <c r="B1838" s="34"/>
      <c r="C1838" s="201"/>
      <c r="D1838" s="184"/>
      <c r="E1838" s="184"/>
      <c r="F1838" s="182"/>
      <c r="G1838" s="84"/>
      <c r="H1838" s="84"/>
      <c r="I1838" s="85"/>
      <c r="J1838" s="85"/>
      <c r="K1838" s="85"/>
      <c r="L1838" s="85"/>
      <c r="M1838" s="85"/>
      <c r="N1838" s="85"/>
      <c r="O1838" s="85"/>
      <c r="P1838" s="85"/>
      <c r="Q1838" s="85"/>
      <c r="R1838" s="85"/>
      <c r="S1838" s="69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38"/>
      <c r="AE1838" s="62"/>
      <c r="AF1838" s="62"/>
      <c r="AG1838" s="62"/>
      <c r="AH1838" s="62"/>
      <c r="AI1838" s="62"/>
      <c r="AJ1838" s="62"/>
      <c r="AK1838" s="62"/>
      <c r="AL1838" s="62"/>
      <c r="AM1838" s="62"/>
      <c r="AN1838" s="62"/>
      <c r="AO1838" s="62"/>
      <c r="AP1838" s="62"/>
      <c r="AQ1838" s="62"/>
      <c r="AR1838" s="62"/>
      <c r="AS1838" s="62"/>
      <c r="AT1838" s="62"/>
      <c r="AU1838" s="62"/>
      <c r="AV1838" s="62"/>
      <c r="AW1838" s="62"/>
      <c r="AX1838" s="62"/>
      <c r="AY1838" s="62"/>
    </row>
    <row r="1839" spans="1:51" ht="12.75">
      <c r="A1839" s="72"/>
      <c r="B1839" s="34"/>
      <c r="C1839" s="201"/>
      <c r="D1839" s="184"/>
      <c r="E1839" s="184"/>
      <c r="F1839" s="182"/>
      <c r="G1839" s="84"/>
      <c r="H1839" s="84"/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69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62"/>
      <c r="AF1839" s="62"/>
      <c r="AG1839" s="62"/>
      <c r="AH1839" s="62"/>
      <c r="AI1839" s="62"/>
      <c r="AJ1839" s="62"/>
      <c r="AK1839" s="62"/>
      <c r="AL1839" s="62"/>
      <c r="AM1839" s="62"/>
      <c r="AN1839" s="62"/>
      <c r="AO1839" s="62"/>
      <c r="AP1839" s="62"/>
      <c r="AQ1839" s="62"/>
      <c r="AR1839" s="62"/>
      <c r="AS1839" s="62"/>
      <c r="AT1839" s="62"/>
      <c r="AU1839" s="62"/>
      <c r="AV1839" s="62"/>
      <c r="AW1839" s="62"/>
      <c r="AX1839" s="62"/>
      <c r="AY1839" s="62"/>
    </row>
    <row r="1840" spans="1:51" ht="12.75">
      <c r="A1840" s="72"/>
      <c r="B1840" s="34"/>
      <c r="C1840" s="201"/>
      <c r="D1840" s="184"/>
      <c r="E1840" s="184"/>
      <c r="F1840" s="182"/>
      <c r="G1840" s="84"/>
      <c r="H1840" s="84"/>
      <c r="I1840" s="85"/>
      <c r="J1840" s="85"/>
      <c r="K1840" s="85"/>
      <c r="L1840" s="85"/>
      <c r="M1840" s="85"/>
      <c r="N1840" s="85"/>
      <c r="O1840" s="85"/>
      <c r="P1840" s="85"/>
      <c r="Q1840" s="85"/>
      <c r="R1840" s="85"/>
      <c r="S1840" s="69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38"/>
      <c r="AE1840" s="62"/>
      <c r="AF1840" s="62"/>
      <c r="AG1840" s="62"/>
      <c r="AH1840" s="62"/>
      <c r="AI1840" s="62"/>
      <c r="AJ1840" s="62"/>
      <c r="AK1840" s="62"/>
      <c r="AL1840" s="62"/>
      <c r="AM1840" s="62"/>
      <c r="AN1840" s="62"/>
      <c r="AO1840" s="62"/>
      <c r="AP1840" s="62"/>
      <c r="AQ1840" s="62"/>
      <c r="AR1840" s="62"/>
      <c r="AS1840" s="62"/>
      <c r="AT1840" s="62"/>
      <c r="AU1840" s="62"/>
      <c r="AV1840" s="62"/>
      <c r="AW1840" s="62"/>
      <c r="AX1840" s="62"/>
      <c r="AY1840" s="62"/>
    </row>
    <row r="1841" spans="1:51" ht="12.75">
      <c r="A1841" s="72"/>
      <c r="B1841" s="34"/>
      <c r="C1841" s="201"/>
      <c r="D1841" s="184"/>
      <c r="E1841" s="184"/>
      <c r="F1841" s="182"/>
      <c r="G1841" s="84"/>
      <c r="H1841" s="84"/>
      <c r="I1841" s="85"/>
      <c r="J1841" s="85"/>
      <c r="K1841" s="85"/>
      <c r="L1841" s="85"/>
      <c r="M1841" s="85"/>
      <c r="N1841" s="85"/>
      <c r="O1841" s="85"/>
      <c r="P1841" s="85"/>
      <c r="Q1841" s="85"/>
      <c r="R1841" s="85"/>
      <c r="S1841" s="69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  <c r="AD1841" s="38"/>
      <c r="AE1841" s="62"/>
      <c r="AF1841" s="62"/>
      <c r="AG1841" s="62"/>
      <c r="AH1841" s="62"/>
      <c r="AI1841" s="62"/>
      <c r="AJ1841" s="62"/>
      <c r="AK1841" s="62"/>
      <c r="AL1841" s="62"/>
      <c r="AM1841" s="62"/>
      <c r="AN1841" s="62"/>
      <c r="AO1841" s="62"/>
      <c r="AP1841" s="62"/>
      <c r="AQ1841" s="62"/>
      <c r="AR1841" s="62"/>
      <c r="AS1841" s="62"/>
      <c r="AT1841" s="62"/>
      <c r="AU1841" s="62"/>
      <c r="AV1841" s="62"/>
      <c r="AW1841" s="62"/>
      <c r="AX1841" s="62"/>
      <c r="AY1841" s="62"/>
    </row>
    <row r="1842" spans="1:51" ht="12.75">
      <c r="A1842" s="72"/>
      <c r="B1842" s="34"/>
      <c r="C1842" s="201"/>
      <c r="D1842" s="184"/>
      <c r="E1842" s="184"/>
      <c r="F1842" s="182"/>
      <c r="G1842" s="84"/>
      <c r="H1842" s="84"/>
      <c r="I1842" s="85"/>
      <c r="J1842" s="85"/>
      <c r="K1842" s="85"/>
      <c r="L1842" s="85"/>
      <c r="M1842" s="85"/>
      <c r="N1842" s="85"/>
      <c r="O1842" s="85"/>
      <c r="P1842" s="85"/>
      <c r="Q1842" s="85"/>
      <c r="R1842" s="85"/>
      <c r="S1842" s="69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38"/>
      <c r="AE1842" s="62"/>
      <c r="AF1842" s="62"/>
      <c r="AG1842" s="62"/>
      <c r="AH1842" s="62"/>
      <c r="AI1842" s="62"/>
      <c r="AJ1842" s="62"/>
      <c r="AK1842" s="62"/>
      <c r="AL1842" s="62"/>
      <c r="AM1842" s="62"/>
      <c r="AN1842" s="62"/>
      <c r="AO1842" s="62"/>
      <c r="AP1842" s="62"/>
      <c r="AQ1842" s="62"/>
      <c r="AR1842" s="62"/>
      <c r="AS1842" s="62"/>
      <c r="AT1842" s="62"/>
      <c r="AU1842" s="62"/>
      <c r="AV1842" s="62"/>
      <c r="AW1842" s="62"/>
      <c r="AX1842" s="62"/>
      <c r="AY1842" s="62"/>
    </row>
    <row r="1843" spans="1:51" ht="12.75">
      <c r="A1843" s="72"/>
      <c r="B1843" s="34"/>
      <c r="C1843" s="201"/>
      <c r="D1843" s="184"/>
      <c r="E1843" s="184"/>
      <c r="F1843" s="182"/>
      <c r="G1843" s="84"/>
      <c r="H1843" s="84"/>
      <c r="I1843" s="85"/>
      <c r="J1843" s="85"/>
      <c r="K1843" s="85"/>
      <c r="L1843" s="85"/>
      <c r="M1843" s="85"/>
      <c r="N1843" s="85"/>
      <c r="O1843" s="85"/>
      <c r="P1843" s="85"/>
      <c r="Q1843" s="85"/>
      <c r="R1843" s="85"/>
      <c r="S1843" s="69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62"/>
      <c r="AF1843" s="62"/>
      <c r="AG1843" s="62"/>
      <c r="AH1843" s="62"/>
      <c r="AI1843" s="62"/>
      <c r="AJ1843" s="62"/>
      <c r="AK1843" s="62"/>
      <c r="AL1843" s="62"/>
      <c r="AM1843" s="62"/>
      <c r="AN1843" s="62"/>
      <c r="AO1843" s="62"/>
      <c r="AP1843" s="62"/>
      <c r="AQ1843" s="62"/>
      <c r="AR1843" s="62"/>
      <c r="AS1843" s="62"/>
      <c r="AT1843" s="62"/>
      <c r="AU1843" s="62"/>
      <c r="AV1843" s="62"/>
      <c r="AW1843" s="62"/>
      <c r="AX1843" s="62"/>
      <c r="AY1843" s="62"/>
    </row>
    <row r="1844" spans="1:51" ht="12.75">
      <c r="A1844" s="72"/>
      <c r="B1844" s="34"/>
      <c r="C1844" s="201"/>
      <c r="D1844" s="184"/>
      <c r="E1844" s="184"/>
      <c r="F1844" s="182"/>
      <c r="G1844" s="84"/>
      <c r="H1844" s="84"/>
      <c r="I1844" s="85"/>
      <c r="J1844" s="85"/>
      <c r="K1844" s="85"/>
      <c r="L1844" s="85"/>
      <c r="M1844" s="85"/>
      <c r="N1844" s="85"/>
      <c r="O1844" s="85"/>
      <c r="P1844" s="85"/>
      <c r="Q1844" s="85"/>
      <c r="R1844" s="85"/>
      <c r="S1844" s="69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  <c r="AD1844" s="38"/>
      <c r="AE1844" s="62"/>
      <c r="AF1844" s="62"/>
      <c r="AG1844" s="62"/>
      <c r="AH1844" s="62"/>
      <c r="AI1844" s="62"/>
      <c r="AJ1844" s="62"/>
      <c r="AK1844" s="62"/>
      <c r="AL1844" s="62"/>
      <c r="AM1844" s="62"/>
      <c r="AN1844" s="62"/>
      <c r="AO1844" s="62"/>
      <c r="AP1844" s="62"/>
      <c r="AQ1844" s="62"/>
      <c r="AR1844" s="62"/>
      <c r="AS1844" s="62"/>
      <c r="AT1844" s="62"/>
      <c r="AU1844" s="62"/>
      <c r="AV1844" s="62"/>
      <c r="AW1844" s="62"/>
      <c r="AX1844" s="62"/>
      <c r="AY1844" s="62"/>
    </row>
    <row r="1845" spans="1:51" ht="12.75">
      <c r="A1845" s="72"/>
      <c r="B1845" s="34"/>
      <c r="C1845" s="201"/>
      <c r="D1845" s="40"/>
      <c r="E1845" s="40"/>
      <c r="F1845" s="182"/>
      <c r="G1845" s="84"/>
      <c r="H1845" s="84"/>
      <c r="I1845" s="85"/>
      <c r="J1845" s="85"/>
      <c r="K1845" s="85"/>
      <c r="L1845" s="85"/>
      <c r="M1845" s="85"/>
      <c r="N1845" s="85"/>
      <c r="O1845" s="85"/>
      <c r="P1845" s="85"/>
      <c r="Q1845" s="85"/>
      <c r="R1845" s="85"/>
      <c r="S1845" s="69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  <c r="AD1845" s="38"/>
      <c r="AE1845" s="62"/>
      <c r="AF1845" s="62"/>
      <c r="AG1845" s="62"/>
      <c r="AH1845" s="62"/>
      <c r="AI1845" s="62"/>
      <c r="AJ1845" s="62"/>
      <c r="AK1845" s="62"/>
      <c r="AL1845" s="62"/>
      <c r="AM1845" s="62"/>
      <c r="AN1845" s="62"/>
      <c r="AO1845" s="62"/>
      <c r="AP1845" s="62"/>
      <c r="AQ1845" s="62"/>
      <c r="AR1845" s="62"/>
      <c r="AS1845" s="62"/>
      <c r="AT1845" s="62"/>
      <c r="AU1845" s="62"/>
      <c r="AV1845" s="62"/>
      <c r="AW1845" s="62"/>
      <c r="AX1845" s="62"/>
      <c r="AY1845" s="62"/>
    </row>
    <row r="1846" spans="1:51" ht="12.75">
      <c r="A1846" s="72"/>
      <c r="B1846" s="34"/>
      <c r="C1846" s="201"/>
      <c r="D1846" s="40"/>
      <c r="E1846" s="166"/>
      <c r="F1846" s="182"/>
      <c r="G1846" s="84"/>
      <c r="H1846" s="84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69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62"/>
      <c r="AF1846" s="62"/>
      <c r="AG1846" s="62"/>
      <c r="AH1846" s="62"/>
      <c r="AI1846" s="62"/>
      <c r="AJ1846" s="62"/>
      <c r="AK1846" s="62"/>
      <c r="AL1846" s="62"/>
      <c r="AM1846" s="62"/>
      <c r="AN1846" s="62"/>
      <c r="AO1846" s="62"/>
      <c r="AP1846" s="62"/>
      <c r="AQ1846" s="62"/>
      <c r="AR1846" s="62"/>
      <c r="AS1846" s="62"/>
      <c r="AT1846" s="62"/>
      <c r="AU1846" s="62"/>
      <c r="AV1846" s="62"/>
      <c r="AW1846" s="62"/>
      <c r="AX1846" s="62"/>
      <c r="AY1846" s="62"/>
    </row>
    <row r="1847" spans="1:51" ht="12.75">
      <c r="A1847" s="311"/>
      <c r="B1847" s="138"/>
      <c r="C1847" s="202"/>
      <c r="D1847" s="90"/>
      <c r="E1847" s="168"/>
      <c r="F1847" s="246"/>
      <c r="G1847" s="84"/>
      <c r="H1847" s="84"/>
      <c r="I1847" s="85"/>
      <c r="J1847" s="85"/>
      <c r="K1847" s="85"/>
      <c r="L1847" s="85"/>
      <c r="M1847" s="85"/>
      <c r="N1847" s="85"/>
      <c r="O1847" s="85"/>
      <c r="P1847" s="85"/>
      <c r="Q1847" s="85"/>
      <c r="R1847" s="85"/>
      <c r="S1847" s="69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  <c r="AD1847" s="38"/>
      <c r="AE1847" s="62"/>
      <c r="AF1847" s="62"/>
      <c r="AG1847" s="62"/>
      <c r="AH1847" s="62"/>
      <c r="AI1847" s="62"/>
      <c r="AJ1847" s="62"/>
      <c r="AK1847" s="62"/>
      <c r="AL1847" s="62"/>
      <c r="AM1847" s="62"/>
      <c r="AN1847" s="62"/>
      <c r="AO1847" s="62"/>
      <c r="AP1847" s="62"/>
      <c r="AQ1847" s="62"/>
      <c r="AR1847" s="62"/>
      <c r="AS1847" s="62"/>
      <c r="AT1847" s="62"/>
      <c r="AU1847" s="62"/>
      <c r="AV1847" s="62"/>
      <c r="AW1847" s="62"/>
      <c r="AX1847" s="62"/>
      <c r="AY1847" s="62"/>
    </row>
    <row r="1848" spans="1:51" ht="12.75">
      <c r="A1848" s="312"/>
      <c r="B1848" s="139"/>
      <c r="C1848" s="203"/>
      <c r="D1848" s="165"/>
      <c r="E1848" s="167"/>
      <c r="F1848" s="266"/>
      <c r="G1848" s="84"/>
      <c r="H1848" s="84"/>
      <c r="I1848" s="85"/>
      <c r="J1848" s="85"/>
      <c r="K1848" s="85"/>
      <c r="L1848" s="85"/>
      <c r="M1848" s="85"/>
      <c r="N1848" s="85"/>
      <c r="O1848" s="85"/>
      <c r="P1848" s="85"/>
      <c r="Q1848" s="85"/>
      <c r="R1848" s="85"/>
      <c r="S1848" s="69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  <c r="AD1848" s="38"/>
      <c r="AE1848" s="62"/>
      <c r="AF1848" s="62"/>
      <c r="AG1848" s="62"/>
      <c r="AH1848" s="62"/>
      <c r="AI1848" s="62"/>
      <c r="AJ1848" s="62"/>
      <c r="AK1848" s="62"/>
      <c r="AL1848" s="62"/>
      <c r="AM1848" s="62"/>
      <c r="AN1848" s="62"/>
      <c r="AO1848" s="62"/>
      <c r="AP1848" s="62"/>
      <c r="AQ1848" s="62"/>
      <c r="AR1848" s="62"/>
      <c r="AS1848" s="62"/>
      <c r="AT1848" s="62"/>
      <c r="AU1848" s="62"/>
      <c r="AV1848" s="62"/>
      <c r="AW1848" s="62"/>
      <c r="AX1848" s="62"/>
      <c r="AY1848" s="62"/>
    </row>
    <row r="1849" spans="1:51" ht="12.75">
      <c r="A1849" s="312"/>
      <c r="B1849" s="139"/>
      <c r="C1849" s="204"/>
      <c r="D1849" s="136"/>
      <c r="E1849" s="137"/>
      <c r="F1849" s="185"/>
      <c r="G1849" s="84"/>
      <c r="H1849" s="84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69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38"/>
      <c r="AE1849" s="62"/>
      <c r="AF1849" s="62"/>
      <c r="AG1849" s="62"/>
      <c r="AH1849" s="62"/>
      <c r="AI1849" s="62"/>
      <c r="AJ1849" s="62"/>
      <c r="AK1849" s="62"/>
      <c r="AL1849" s="62"/>
      <c r="AM1849" s="62"/>
      <c r="AN1849" s="62"/>
      <c r="AO1849" s="62"/>
      <c r="AP1849" s="62"/>
      <c r="AQ1849" s="62"/>
      <c r="AR1849" s="62"/>
      <c r="AS1849" s="62"/>
      <c r="AT1849" s="62"/>
      <c r="AU1849" s="62"/>
      <c r="AV1849" s="62"/>
      <c r="AW1849" s="62"/>
      <c r="AX1849" s="62"/>
      <c r="AY1849" s="62"/>
    </row>
    <row r="1850" spans="1:51" ht="12.75">
      <c r="A1850" s="313"/>
      <c r="B1850" s="76"/>
      <c r="C1850" s="205"/>
      <c r="D1850" s="44"/>
      <c r="E1850" s="44"/>
      <c r="F1850" s="267"/>
      <c r="G1850" s="84"/>
      <c r="H1850" s="84"/>
      <c r="I1850" s="85"/>
      <c r="J1850" s="85"/>
      <c r="K1850" s="85"/>
      <c r="L1850" s="85"/>
      <c r="M1850" s="85"/>
      <c r="N1850" s="85"/>
      <c r="O1850" s="85"/>
      <c r="P1850" s="85"/>
      <c r="Q1850" s="85"/>
      <c r="R1850" s="85"/>
      <c r="S1850" s="69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  <c r="AD1850" s="38"/>
      <c r="AE1850" s="62"/>
      <c r="AF1850" s="62"/>
      <c r="AG1850" s="62"/>
      <c r="AH1850" s="62"/>
      <c r="AI1850" s="62"/>
      <c r="AJ1850" s="62"/>
      <c r="AK1850" s="62"/>
      <c r="AL1850" s="62"/>
      <c r="AM1850" s="62"/>
      <c r="AN1850" s="62"/>
      <c r="AO1850" s="62"/>
      <c r="AP1850" s="62"/>
      <c r="AQ1850" s="62"/>
      <c r="AR1850" s="62"/>
      <c r="AS1850" s="62"/>
      <c r="AT1850" s="62"/>
      <c r="AU1850" s="62"/>
      <c r="AV1850" s="62"/>
      <c r="AW1850" s="62"/>
      <c r="AX1850" s="62"/>
      <c r="AY1850" s="62"/>
    </row>
    <row r="1851" spans="1:51" ht="12.75">
      <c r="A1851" s="314"/>
      <c r="B1851" s="140"/>
      <c r="C1851" s="206"/>
      <c r="D1851" s="91"/>
      <c r="E1851" s="88"/>
      <c r="F1851" s="174"/>
      <c r="G1851" s="84"/>
      <c r="H1851" s="84"/>
      <c r="I1851" s="85"/>
      <c r="J1851" s="85"/>
      <c r="K1851" s="85"/>
      <c r="L1851" s="85"/>
      <c r="M1851" s="85"/>
      <c r="N1851" s="85"/>
      <c r="O1851" s="85"/>
      <c r="P1851" s="85"/>
      <c r="Q1851" s="85"/>
      <c r="R1851" s="85"/>
      <c r="S1851" s="69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62"/>
      <c r="AF1851" s="62"/>
      <c r="AG1851" s="62"/>
      <c r="AH1851" s="62"/>
      <c r="AI1851" s="62"/>
      <c r="AJ1851" s="62"/>
      <c r="AK1851" s="62"/>
      <c r="AL1851" s="62"/>
      <c r="AM1851" s="62"/>
      <c r="AN1851" s="62"/>
      <c r="AO1851" s="62"/>
      <c r="AP1851" s="62"/>
      <c r="AQ1851" s="62"/>
      <c r="AR1851" s="62"/>
      <c r="AS1851" s="62"/>
      <c r="AT1851" s="62"/>
      <c r="AU1851" s="62"/>
      <c r="AV1851" s="62"/>
      <c r="AW1851" s="62"/>
      <c r="AX1851" s="62"/>
      <c r="AY1851" s="62"/>
    </row>
    <row r="1852" spans="1:51" ht="12.75">
      <c r="A1852" s="311"/>
      <c r="B1852" s="140"/>
      <c r="C1852" s="202"/>
      <c r="D1852" s="90"/>
      <c r="E1852" s="35"/>
      <c r="F1852" s="174"/>
      <c r="G1852" s="84"/>
      <c r="H1852" s="84"/>
      <c r="I1852" s="85"/>
      <c r="J1852" s="85"/>
      <c r="K1852" s="85"/>
      <c r="L1852" s="85"/>
      <c r="M1852" s="85"/>
      <c r="N1852" s="85"/>
      <c r="O1852" s="85"/>
      <c r="P1852" s="85"/>
      <c r="Q1852" s="85"/>
      <c r="R1852" s="85"/>
      <c r="S1852" s="69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  <c r="AD1852" s="38"/>
      <c r="AE1852" s="62"/>
      <c r="AF1852" s="62"/>
      <c r="AG1852" s="62"/>
      <c r="AH1852" s="62"/>
      <c r="AI1852" s="62"/>
      <c r="AJ1852" s="62"/>
      <c r="AK1852" s="62"/>
      <c r="AL1852" s="62"/>
      <c r="AM1852" s="62"/>
      <c r="AN1852" s="62"/>
      <c r="AO1852" s="62"/>
      <c r="AP1852" s="62"/>
      <c r="AQ1852" s="62"/>
      <c r="AR1852" s="62"/>
      <c r="AS1852" s="62"/>
      <c r="AT1852" s="62"/>
      <c r="AU1852" s="62"/>
      <c r="AV1852" s="62"/>
      <c r="AW1852" s="62"/>
      <c r="AX1852" s="62"/>
      <c r="AY1852" s="62"/>
    </row>
    <row r="1853" spans="1:51" ht="12.75">
      <c r="A1853" s="315"/>
      <c r="B1853" s="140"/>
      <c r="C1853" s="207"/>
      <c r="D1853" s="90"/>
      <c r="E1853" s="35"/>
      <c r="F1853" s="174"/>
      <c r="G1853" s="84"/>
      <c r="H1853" s="84"/>
      <c r="I1853" s="85"/>
      <c r="J1853" s="85"/>
      <c r="K1853" s="85"/>
      <c r="L1853" s="85"/>
      <c r="M1853" s="85"/>
      <c r="N1853" s="85"/>
      <c r="O1853" s="85"/>
      <c r="P1853" s="85"/>
      <c r="Q1853" s="85"/>
      <c r="R1853" s="85"/>
      <c r="S1853" s="69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62"/>
      <c r="AF1853" s="62"/>
      <c r="AG1853" s="62"/>
      <c r="AH1853" s="62"/>
      <c r="AI1853" s="62"/>
      <c r="AJ1853" s="62"/>
      <c r="AK1853" s="62"/>
      <c r="AL1853" s="62"/>
      <c r="AM1853" s="62"/>
      <c r="AN1853" s="62"/>
      <c r="AO1853" s="62"/>
      <c r="AP1853" s="62"/>
      <c r="AQ1853" s="62"/>
      <c r="AR1853" s="62"/>
      <c r="AS1853" s="62"/>
      <c r="AT1853" s="62"/>
      <c r="AU1853" s="62"/>
      <c r="AV1853" s="62"/>
      <c r="AW1853" s="62"/>
      <c r="AX1853" s="62"/>
      <c r="AY1853" s="62"/>
    </row>
    <row r="1854" spans="1:51" ht="12.75">
      <c r="A1854" s="316"/>
      <c r="B1854" s="140"/>
      <c r="C1854" s="207"/>
      <c r="D1854" s="90"/>
      <c r="E1854" s="35"/>
      <c r="F1854" s="174"/>
      <c r="G1854" s="84"/>
      <c r="H1854" s="84"/>
      <c r="I1854" s="85"/>
      <c r="J1854" s="85"/>
      <c r="K1854" s="85"/>
      <c r="L1854" s="85"/>
      <c r="M1854" s="85"/>
      <c r="N1854" s="85"/>
      <c r="O1854" s="85"/>
      <c r="P1854" s="85"/>
      <c r="Q1854" s="85"/>
      <c r="R1854" s="85"/>
      <c r="S1854" s="69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  <c r="AD1854" s="38"/>
      <c r="AE1854" s="62"/>
      <c r="AF1854" s="62"/>
      <c r="AG1854" s="62"/>
      <c r="AH1854" s="62"/>
      <c r="AI1854" s="62"/>
      <c r="AJ1854" s="62"/>
      <c r="AK1854" s="62"/>
      <c r="AL1854" s="62"/>
      <c r="AM1854" s="62"/>
      <c r="AN1854" s="62"/>
      <c r="AO1854" s="62"/>
      <c r="AP1854" s="62"/>
      <c r="AQ1854" s="62"/>
      <c r="AR1854" s="62"/>
      <c r="AS1854" s="62"/>
      <c r="AT1854" s="62"/>
      <c r="AU1854" s="62"/>
      <c r="AV1854" s="62"/>
      <c r="AW1854" s="62"/>
      <c r="AX1854" s="62"/>
      <c r="AY1854" s="62"/>
    </row>
    <row r="1855" spans="1:51" ht="12.75">
      <c r="A1855" s="316"/>
      <c r="B1855" s="140"/>
      <c r="C1855" s="207"/>
      <c r="D1855" s="90"/>
      <c r="E1855" s="35"/>
      <c r="F1855" s="174"/>
      <c r="G1855" s="84"/>
      <c r="H1855" s="84"/>
      <c r="I1855" s="85"/>
      <c r="J1855" s="85"/>
      <c r="K1855" s="85"/>
      <c r="L1855" s="85"/>
      <c r="M1855" s="85"/>
      <c r="N1855" s="85"/>
      <c r="O1855" s="85"/>
      <c r="P1855" s="85"/>
      <c r="Q1855" s="85"/>
      <c r="R1855" s="85"/>
      <c r="S1855" s="69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62"/>
      <c r="AF1855" s="62"/>
      <c r="AG1855" s="62"/>
      <c r="AH1855" s="62"/>
      <c r="AI1855" s="62"/>
      <c r="AJ1855" s="62"/>
      <c r="AK1855" s="62"/>
      <c r="AL1855" s="62"/>
      <c r="AM1855" s="62"/>
      <c r="AN1855" s="62"/>
      <c r="AO1855" s="62"/>
      <c r="AP1855" s="62"/>
      <c r="AQ1855" s="62"/>
      <c r="AR1855" s="62"/>
      <c r="AS1855" s="62"/>
      <c r="AT1855" s="62"/>
      <c r="AU1855" s="62"/>
      <c r="AV1855" s="62"/>
      <c r="AW1855" s="62"/>
      <c r="AX1855" s="62"/>
      <c r="AY1855" s="62"/>
    </row>
    <row r="1856" spans="1:51" ht="12.75">
      <c r="A1856" s="315"/>
      <c r="B1856" s="140"/>
      <c r="C1856" s="207"/>
      <c r="D1856" s="90"/>
      <c r="E1856" s="35"/>
      <c r="F1856" s="174"/>
      <c r="G1856" s="84"/>
      <c r="H1856" s="84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69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62"/>
      <c r="AF1856" s="62"/>
      <c r="AG1856" s="62"/>
      <c r="AH1856" s="62"/>
      <c r="AI1856" s="62"/>
      <c r="AJ1856" s="62"/>
      <c r="AK1856" s="62"/>
      <c r="AL1856" s="62"/>
      <c r="AM1856" s="62"/>
      <c r="AN1856" s="62"/>
      <c r="AO1856" s="62"/>
      <c r="AP1856" s="62"/>
      <c r="AQ1856" s="62"/>
      <c r="AR1856" s="62"/>
      <c r="AS1856" s="62"/>
      <c r="AT1856" s="62"/>
      <c r="AU1856" s="62"/>
      <c r="AV1856" s="62"/>
      <c r="AW1856" s="62"/>
      <c r="AX1856" s="62"/>
      <c r="AY1856" s="62"/>
    </row>
    <row r="1857" spans="1:51" ht="12.75">
      <c r="A1857" s="315"/>
      <c r="B1857" s="140"/>
      <c r="C1857" s="207"/>
      <c r="D1857" s="90"/>
      <c r="E1857" s="35"/>
      <c r="F1857" s="174"/>
      <c r="G1857" s="84"/>
      <c r="H1857" s="84"/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69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38"/>
      <c r="AE1857" s="62"/>
      <c r="AF1857" s="62"/>
      <c r="AG1857" s="62"/>
      <c r="AH1857" s="62"/>
      <c r="AI1857" s="62"/>
      <c r="AJ1857" s="62"/>
      <c r="AK1857" s="62"/>
      <c r="AL1857" s="62"/>
      <c r="AM1857" s="62"/>
      <c r="AN1857" s="62"/>
      <c r="AO1857" s="62"/>
      <c r="AP1857" s="62"/>
      <c r="AQ1857" s="62"/>
      <c r="AR1857" s="62"/>
      <c r="AS1857" s="62"/>
      <c r="AT1857" s="62"/>
      <c r="AU1857" s="62"/>
      <c r="AV1857" s="62"/>
      <c r="AW1857" s="62"/>
      <c r="AX1857" s="62"/>
      <c r="AY1857" s="62"/>
    </row>
    <row r="1858" spans="1:51" ht="12.75">
      <c r="A1858" s="315"/>
      <c r="B1858" s="140"/>
      <c r="C1858" s="208"/>
      <c r="D1858" s="90"/>
      <c r="E1858" s="35"/>
      <c r="F1858" s="174"/>
      <c r="G1858" s="84"/>
      <c r="H1858" s="84"/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69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38"/>
      <c r="AE1858" s="62"/>
      <c r="AF1858" s="62"/>
      <c r="AG1858" s="62"/>
      <c r="AH1858" s="62"/>
      <c r="AI1858" s="62"/>
      <c r="AJ1858" s="62"/>
      <c r="AK1858" s="62"/>
      <c r="AL1858" s="62"/>
      <c r="AM1858" s="62"/>
      <c r="AN1858" s="62"/>
      <c r="AO1858" s="62"/>
      <c r="AP1858" s="62"/>
      <c r="AQ1858" s="62"/>
      <c r="AR1858" s="62"/>
      <c r="AS1858" s="62"/>
      <c r="AT1858" s="62"/>
      <c r="AU1858" s="62"/>
      <c r="AV1858" s="62"/>
      <c r="AW1858" s="62"/>
      <c r="AX1858" s="62"/>
      <c r="AY1858" s="62"/>
    </row>
    <row r="1859" spans="1:51" ht="12.75">
      <c r="A1859" s="317"/>
      <c r="B1859" s="139"/>
      <c r="D1859" s="183"/>
      <c r="E1859" s="136"/>
      <c r="F1859" s="266"/>
      <c r="G1859" s="84"/>
      <c r="H1859" s="84"/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69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38"/>
      <c r="AE1859" s="62"/>
      <c r="AF1859" s="62"/>
      <c r="AG1859" s="62"/>
      <c r="AH1859" s="62"/>
      <c r="AI1859" s="62"/>
      <c r="AJ1859" s="62"/>
      <c r="AK1859" s="62"/>
      <c r="AL1859" s="62"/>
      <c r="AM1859" s="62"/>
      <c r="AN1859" s="62"/>
      <c r="AO1859" s="62"/>
      <c r="AP1859" s="62"/>
      <c r="AQ1859" s="62"/>
      <c r="AR1859" s="62"/>
      <c r="AS1859" s="62"/>
      <c r="AT1859" s="62"/>
      <c r="AU1859" s="62"/>
      <c r="AV1859" s="62"/>
      <c r="AW1859" s="62"/>
      <c r="AX1859" s="62"/>
      <c r="AY1859" s="62"/>
    </row>
    <row r="1860" spans="1:51" ht="12.75">
      <c r="A1860" s="318"/>
      <c r="B1860" s="76"/>
      <c r="C1860" s="210"/>
      <c r="D1860" s="44"/>
      <c r="E1860" s="44"/>
      <c r="F1860" s="267"/>
      <c r="G1860" s="84"/>
      <c r="H1860" s="84"/>
      <c r="I1860" s="85"/>
      <c r="J1860" s="85"/>
      <c r="K1860" s="85"/>
      <c r="L1860" s="85"/>
      <c r="M1860" s="85"/>
      <c r="N1860" s="85"/>
      <c r="O1860" s="85"/>
      <c r="P1860" s="85"/>
      <c r="Q1860" s="85"/>
      <c r="R1860" s="85"/>
      <c r="S1860" s="69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62"/>
      <c r="AF1860" s="62"/>
      <c r="AG1860" s="62"/>
      <c r="AH1860" s="62"/>
      <c r="AI1860" s="62"/>
      <c r="AJ1860" s="62"/>
      <c r="AK1860" s="62"/>
      <c r="AL1860" s="62"/>
      <c r="AM1860" s="62"/>
      <c r="AN1860" s="62"/>
      <c r="AO1860" s="62"/>
      <c r="AP1860" s="62"/>
      <c r="AQ1860" s="62"/>
      <c r="AR1860" s="62"/>
      <c r="AS1860" s="62"/>
      <c r="AT1860" s="62"/>
      <c r="AU1860" s="62"/>
      <c r="AV1860" s="62"/>
      <c r="AW1860" s="62"/>
      <c r="AX1860" s="62"/>
      <c r="AY1860" s="62"/>
    </row>
    <row r="1861" spans="1:51" ht="12.75">
      <c r="A1861" s="319"/>
      <c r="B1861" s="140"/>
      <c r="C1861" s="211"/>
      <c r="D1861" s="35"/>
      <c r="E1861" s="147"/>
      <c r="F1861" s="268"/>
      <c r="G1861" s="84"/>
      <c r="H1861" s="84"/>
      <c r="I1861" s="85"/>
      <c r="J1861" s="85"/>
      <c r="K1861" s="85"/>
      <c r="L1861" s="85"/>
      <c r="M1861" s="85"/>
      <c r="N1861" s="85"/>
      <c r="O1861" s="85"/>
      <c r="P1861" s="85"/>
      <c r="Q1861" s="85"/>
      <c r="R1861" s="85"/>
      <c r="S1861" s="69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62"/>
      <c r="AF1861" s="62"/>
      <c r="AG1861" s="62"/>
      <c r="AH1861" s="62"/>
      <c r="AI1861" s="62"/>
      <c r="AJ1861" s="62"/>
      <c r="AK1861" s="62"/>
      <c r="AL1861" s="62"/>
      <c r="AM1861" s="62"/>
      <c r="AN1861" s="62"/>
      <c r="AO1861" s="62"/>
      <c r="AP1861" s="62"/>
      <c r="AQ1861" s="62"/>
      <c r="AR1861" s="62"/>
      <c r="AS1861" s="62"/>
      <c r="AT1861" s="62"/>
      <c r="AU1861" s="62"/>
      <c r="AV1861" s="62"/>
      <c r="AW1861" s="62"/>
      <c r="AX1861" s="62"/>
      <c r="AY1861" s="62"/>
    </row>
    <row r="1862" spans="1:51" ht="12.75">
      <c r="A1862" s="320"/>
      <c r="B1862" s="74"/>
      <c r="C1862" s="212"/>
      <c r="D1862" s="145"/>
      <c r="E1862" s="137"/>
      <c r="F1862" s="266"/>
      <c r="G1862" s="84"/>
      <c r="H1862" s="84"/>
      <c r="I1862" s="85"/>
      <c r="J1862" s="85"/>
      <c r="K1862" s="85"/>
      <c r="L1862" s="85"/>
      <c r="M1862" s="85"/>
      <c r="N1862" s="85"/>
      <c r="O1862" s="85"/>
      <c r="P1862" s="85"/>
      <c r="Q1862" s="85"/>
      <c r="R1862" s="85"/>
      <c r="S1862" s="69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62"/>
      <c r="AF1862" s="62"/>
      <c r="AG1862" s="62"/>
      <c r="AH1862" s="62"/>
      <c r="AI1862" s="62"/>
      <c r="AJ1862" s="62"/>
      <c r="AK1862" s="62"/>
      <c r="AL1862" s="62"/>
      <c r="AM1862" s="62"/>
      <c r="AN1862" s="62"/>
      <c r="AO1862" s="62"/>
      <c r="AP1862" s="62"/>
      <c r="AQ1862" s="62"/>
      <c r="AR1862" s="62"/>
      <c r="AS1862" s="62"/>
      <c r="AT1862" s="62"/>
      <c r="AU1862" s="62"/>
      <c r="AV1862" s="62"/>
      <c r="AW1862" s="62"/>
      <c r="AX1862" s="62"/>
      <c r="AY1862" s="62"/>
    </row>
    <row r="1863" spans="1:51" ht="12.75">
      <c r="A1863" s="321"/>
      <c r="B1863" s="82"/>
      <c r="C1863" s="213"/>
      <c r="D1863" s="83"/>
      <c r="E1863" s="83"/>
      <c r="F1863" s="267"/>
      <c r="G1863" s="84"/>
      <c r="H1863" s="84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69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62"/>
      <c r="AF1863" s="62"/>
      <c r="AG1863" s="62"/>
      <c r="AH1863" s="62"/>
      <c r="AI1863" s="62"/>
      <c r="AJ1863" s="62"/>
      <c r="AK1863" s="62"/>
      <c r="AL1863" s="62"/>
      <c r="AM1863" s="62"/>
      <c r="AN1863" s="62"/>
      <c r="AO1863" s="62"/>
      <c r="AP1863" s="62"/>
      <c r="AQ1863" s="62"/>
      <c r="AR1863" s="62"/>
      <c r="AS1863" s="62"/>
      <c r="AT1863" s="62"/>
      <c r="AU1863" s="62"/>
      <c r="AV1863" s="62"/>
      <c r="AW1863" s="62"/>
      <c r="AX1863" s="62"/>
      <c r="AY1863" s="62"/>
    </row>
    <row r="1864" spans="1:51" ht="12.75">
      <c r="A1864" s="322"/>
      <c r="B1864" s="81"/>
      <c r="C1864" s="214"/>
      <c r="D1864" s="94"/>
      <c r="E1864" s="146"/>
      <c r="F1864" s="174"/>
      <c r="G1864" s="84"/>
      <c r="H1864" s="84"/>
      <c r="I1864" s="85"/>
      <c r="J1864" s="85"/>
      <c r="K1864" s="85"/>
      <c r="L1864" s="85"/>
      <c r="M1864" s="85"/>
      <c r="N1864" s="85"/>
      <c r="O1864" s="85"/>
      <c r="P1864" s="85"/>
      <c r="Q1864" s="85"/>
      <c r="R1864" s="85"/>
      <c r="S1864" s="69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38"/>
      <c r="AE1864" s="62"/>
      <c r="AF1864" s="62"/>
      <c r="AG1864" s="62"/>
      <c r="AH1864" s="62"/>
      <c r="AI1864" s="62"/>
      <c r="AJ1864" s="62"/>
      <c r="AK1864" s="62"/>
      <c r="AL1864" s="62"/>
      <c r="AM1864" s="62"/>
      <c r="AN1864" s="62"/>
      <c r="AO1864" s="62"/>
      <c r="AP1864" s="62"/>
      <c r="AQ1864" s="62"/>
      <c r="AR1864" s="62"/>
      <c r="AS1864" s="62"/>
      <c r="AT1864" s="62"/>
      <c r="AU1864" s="62"/>
      <c r="AV1864" s="62"/>
      <c r="AW1864" s="62"/>
      <c r="AX1864" s="62"/>
      <c r="AY1864" s="62"/>
    </row>
    <row r="1865" spans="1:51" ht="12.75">
      <c r="A1865" s="323"/>
      <c r="B1865" s="81"/>
      <c r="C1865" s="215"/>
      <c r="D1865" s="92"/>
      <c r="E1865" s="79"/>
      <c r="F1865" s="174"/>
      <c r="G1865" s="84"/>
      <c r="H1865" s="84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  <c r="S1865" s="69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62"/>
      <c r="AF1865" s="62"/>
      <c r="AG1865" s="62"/>
      <c r="AH1865" s="62"/>
      <c r="AI1865" s="62"/>
      <c r="AJ1865" s="62"/>
      <c r="AK1865" s="62"/>
      <c r="AL1865" s="62"/>
      <c r="AM1865" s="62"/>
      <c r="AN1865" s="62"/>
      <c r="AO1865" s="62"/>
      <c r="AP1865" s="62"/>
      <c r="AQ1865" s="62"/>
      <c r="AR1865" s="62"/>
      <c r="AS1865" s="62"/>
      <c r="AT1865" s="62"/>
      <c r="AU1865" s="62"/>
      <c r="AV1865" s="62"/>
      <c r="AW1865" s="62"/>
      <c r="AX1865" s="62"/>
      <c r="AY1865" s="62"/>
    </row>
    <row r="1866" spans="1:51" ht="12.75">
      <c r="A1866" s="324"/>
      <c r="B1866" s="80"/>
      <c r="C1866" s="216"/>
      <c r="D1866" s="148"/>
      <c r="E1866" s="149"/>
      <c r="F1866" s="266"/>
      <c r="G1866" s="84"/>
      <c r="H1866" s="84"/>
      <c r="I1866" s="85"/>
      <c r="J1866" s="85"/>
      <c r="K1866" s="85"/>
      <c r="L1866" s="85"/>
      <c r="M1866" s="85"/>
      <c r="N1866" s="85"/>
      <c r="O1866" s="85"/>
      <c r="P1866" s="85"/>
      <c r="Q1866" s="85"/>
      <c r="R1866" s="85"/>
      <c r="S1866" s="69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62"/>
      <c r="AF1866" s="62"/>
      <c r="AG1866" s="62"/>
      <c r="AH1866" s="62"/>
      <c r="AI1866" s="62"/>
      <c r="AJ1866" s="62"/>
      <c r="AK1866" s="62"/>
      <c r="AL1866" s="62"/>
      <c r="AM1866" s="62"/>
      <c r="AN1866" s="62"/>
      <c r="AO1866" s="62"/>
      <c r="AP1866" s="62"/>
      <c r="AQ1866" s="62"/>
      <c r="AR1866" s="62"/>
      <c r="AS1866" s="62"/>
      <c r="AT1866" s="62"/>
      <c r="AU1866" s="62"/>
      <c r="AV1866" s="62"/>
      <c r="AW1866" s="62"/>
      <c r="AX1866" s="62"/>
      <c r="AY1866" s="62"/>
    </row>
    <row r="1867" spans="1:51" ht="12.75">
      <c r="A1867" s="325"/>
      <c r="B1867" s="82"/>
      <c r="C1867" s="213"/>
      <c r="D1867" s="83"/>
      <c r="E1867" s="83"/>
      <c r="F1867" s="267"/>
      <c r="G1867" s="84"/>
      <c r="H1867" s="84"/>
      <c r="I1867" s="85"/>
      <c r="J1867" s="85"/>
      <c r="K1867" s="85"/>
      <c r="L1867" s="85"/>
      <c r="M1867" s="85"/>
      <c r="N1867" s="85"/>
      <c r="O1867" s="85"/>
      <c r="P1867" s="85"/>
      <c r="Q1867" s="85"/>
      <c r="R1867" s="85"/>
      <c r="S1867" s="69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62"/>
      <c r="AF1867" s="62"/>
      <c r="AG1867" s="62"/>
      <c r="AH1867" s="62"/>
      <c r="AI1867" s="62"/>
      <c r="AJ1867" s="62"/>
      <c r="AK1867" s="62"/>
      <c r="AL1867" s="62"/>
      <c r="AM1867" s="62"/>
      <c r="AN1867" s="62"/>
      <c r="AO1867" s="62"/>
      <c r="AP1867" s="62"/>
      <c r="AQ1867" s="62"/>
      <c r="AR1867" s="62"/>
      <c r="AS1867" s="62"/>
      <c r="AT1867" s="62"/>
      <c r="AU1867" s="62"/>
      <c r="AV1867" s="62"/>
      <c r="AW1867" s="62"/>
      <c r="AX1867" s="62"/>
      <c r="AY1867" s="62"/>
    </row>
    <row r="1868" spans="1:51" ht="12.75">
      <c r="A1868" s="326"/>
      <c r="B1868" s="81"/>
      <c r="C1868" s="217"/>
      <c r="D1868" s="94"/>
      <c r="E1868" s="146"/>
      <c r="F1868" s="269"/>
      <c r="G1868" s="84"/>
      <c r="H1868" s="84"/>
      <c r="I1868" s="85"/>
      <c r="J1868" s="85"/>
      <c r="K1868" s="85"/>
      <c r="L1868" s="85"/>
      <c r="M1868" s="85"/>
      <c r="N1868" s="85"/>
      <c r="O1868" s="85"/>
      <c r="P1868" s="85"/>
      <c r="Q1868" s="85"/>
      <c r="R1868" s="85"/>
      <c r="S1868" s="69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62"/>
      <c r="AF1868" s="62"/>
      <c r="AG1868" s="62"/>
      <c r="AH1868" s="62"/>
      <c r="AI1868" s="62"/>
      <c r="AJ1868" s="62"/>
      <c r="AK1868" s="62"/>
      <c r="AL1868" s="62"/>
      <c r="AM1868" s="62"/>
      <c r="AN1868" s="62"/>
      <c r="AO1868" s="62"/>
      <c r="AP1868" s="62"/>
      <c r="AQ1868" s="62"/>
      <c r="AR1868" s="62"/>
      <c r="AS1868" s="62"/>
      <c r="AT1868" s="62"/>
      <c r="AU1868" s="62"/>
      <c r="AV1868" s="62"/>
      <c r="AW1868" s="62"/>
      <c r="AX1868" s="62"/>
      <c r="AY1868" s="62"/>
    </row>
    <row r="1869" spans="1:51" ht="12.75">
      <c r="A1869" s="324"/>
      <c r="B1869" s="80"/>
      <c r="C1869" s="216"/>
      <c r="D1869" s="150"/>
      <c r="E1869" s="151"/>
      <c r="F1869" s="266"/>
      <c r="G1869" s="84"/>
      <c r="H1869" s="84"/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69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38"/>
      <c r="AE1869" s="62"/>
      <c r="AF1869" s="62"/>
      <c r="AG1869" s="62"/>
      <c r="AH1869" s="62"/>
      <c r="AI1869" s="62"/>
      <c r="AJ1869" s="62"/>
      <c r="AK1869" s="62"/>
      <c r="AL1869" s="62"/>
      <c r="AM1869" s="62"/>
      <c r="AN1869" s="62"/>
      <c r="AO1869" s="62"/>
      <c r="AP1869" s="62"/>
      <c r="AQ1869" s="62"/>
      <c r="AR1869" s="62"/>
      <c r="AS1869" s="62"/>
      <c r="AT1869" s="62"/>
      <c r="AU1869" s="62"/>
      <c r="AV1869" s="62"/>
      <c r="AW1869" s="62"/>
      <c r="AX1869" s="62"/>
      <c r="AY1869" s="62"/>
    </row>
    <row r="1870" spans="1:51" ht="12.75">
      <c r="A1870" s="327"/>
      <c r="B1870" s="152"/>
      <c r="C1870" s="213"/>
      <c r="D1870" s="83"/>
      <c r="E1870" s="177"/>
      <c r="F1870" s="267"/>
      <c r="G1870" s="84"/>
      <c r="H1870" s="84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69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38"/>
      <c r="AE1870" s="62"/>
      <c r="AF1870" s="62"/>
      <c r="AG1870" s="62"/>
      <c r="AH1870" s="62"/>
      <c r="AI1870" s="62"/>
      <c r="AJ1870" s="62"/>
      <c r="AK1870" s="62"/>
      <c r="AL1870" s="62"/>
      <c r="AM1870" s="62"/>
      <c r="AN1870" s="62"/>
      <c r="AO1870" s="62"/>
      <c r="AP1870" s="62"/>
      <c r="AQ1870" s="62"/>
      <c r="AR1870" s="62"/>
      <c r="AS1870" s="62"/>
      <c r="AT1870" s="62"/>
      <c r="AU1870" s="62"/>
      <c r="AV1870" s="62"/>
      <c r="AW1870" s="62"/>
      <c r="AX1870" s="62"/>
      <c r="AY1870" s="62"/>
    </row>
    <row r="1871" spans="1:51" ht="12.75">
      <c r="A1871" s="77"/>
      <c r="B1871" s="175"/>
      <c r="C1871" s="217"/>
      <c r="D1871" s="94"/>
      <c r="E1871" s="178"/>
      <c r="F1871" s="270"/>
      <c r="G1871" s="84"/>
      <c r="H1871" s="84"/>
      <c r="I1871" s="85"/>
      <c r="J1871" s="85"/>
      <c r="K1871" s="85"/>
      <c r="L1871" s="85"/>
      <c r="M1871" s="85"/>
      <c r="N1871" s="85"/>
      <c r="O1871" s="85"/>
      <c r="P1871" s="85"/>
      <c r="Q1871" s="85"/>
      <c r="R1871" s="85"/>
      <c r="S1871" s="69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38"/>
      <c r="AE1871" s="62"/>
      <c r="AF1871" s="62"/>
      <c r="AG1871" s="62"/>
      <c r="AH1871" s="62"/>
      <c r="AI1871" s="62"/>
      <c r="AJ1871" s="62"/>
      <c r="AK1871" s="62"/>
      <c r="AL1871" s="62"/>
      <c r="AM1871" s="62"/>
      <c r="AN1871" s="62"/>
      <c r="AO1871" s="62"/>
      <c r="AP1871" s="62"/>
      <c r="AQ1871" s="62"/>
      <c r="AR1871" s="62"/>
      <c r="AS1871" s="62"/>
      <c r="AT1871" s="62"/>
      <c r="AU1871" s="62"/>
      <c r="AV1871" s="62"/>
      <c r="AW1871" s="62"/>
      <c r="AX1871" s="62"/>
      <c r="AY1871" s="62"/>
    </row>
    <row r="1872" spans="1:51" ht="12.75">
      <c r="A1872" s="77"/>
      <c r="B1872" s="78"/>
      <c r="C1872" s="215"/>
      <c r="D1872" s="92"/>
      <c r="E1872" s="178"/>
      <c r="F1872" s="271"/>
      <c r="G1872" s="84"/>
      <c r="H1872" s="84"/>
      <c r="I1872" s="85"/>
      <c r="J1872" s="85"/>
      <c r="K1872" s="85"/>
      <c r="L1872" s="85"/>
      <c r="M1872" s="85"/>
      <c r="N1872" s="85"/>
      <c r="O1872" s="85"/>
      <c r="P1872" s="85"/>
      <c r="Q1872" s="85"/>
      <c r="R1872" s="85"/>
      <c r="S1872" s="69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62"/>
      <c r="AF1872" s="62"/>
      <c r="AG1872" s="62"/>
      <c r="AH1872" s="62"/>
      <c r="AI1872" s="62"/>
      <c r="AJ1872" s="62"/>
      <c r="AK1872" s="62"/>
      <c r="AL1872" s="62"/>
      <c r="AM1872" s="62"/>
      <c r="AN1872" s="62"/>
      <c r="AO1872" s="62"/>
      <c r="AP1872" s="62"/>
      <c r="AQ1872" s="62"/>
      <c r="AR1872" s="62"/>
      <c r="AS1872" s="62"/>
      <c r="AT1872" s="62"/>
      <c r="AU1872" s="62"/>
      <c r="AV1872" s="62"/>
      <c r="AW1872" s="62"/>
      <c r="AX1872" s="62"/>
      <c r="AY1872" s="62"/>
    </row>
    <row r="1873" spans="1:51" ht="12.75">
      <c r="A1873" s="77"/>
      <c r="B1873" s="78"/>
      <c r="C1873" s="218"/>
      <c r="D1873" s="92"/>
      <c r="E1873" s="178"/>
      <c r="F1873" s="272"/>
      <c r="G1873" s="84"/>
      <c r="H1873" s="84"/>
      <c r="I1873" s="85"/>
      <c r="J1873" s="85"/>
      <c r="K1873" s="85"/>
      <c r="L1873" s="85"/>
      <c r="M1873" s="85"/>
      <c r="N1873" s="85"/>
      <c r="O1873" s="85"/>
      <c r="P1873" s="85"/>
      <c r="Q1873" s="85"/>
      <c r="R1873" s="85"/>
      <c r="S1873" s="69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38"/>
      <c r="AE1873" s="62"/>
      <c r="AF1873" s="62"/>
      <c r="AG1873" s="62"/>
      <c r="AH1873" s="62"/>
      <c r="AI1873" s="62"/>
      <c r="AJ1873" s="62"/>
      <c r="AK1873" s="62"/>
      <c r="AL1873" s="62"/>
      <c r="AM1873" s="62"/>
      <c r="AN1873" s="62"/>
      <c r="AO1873" s="62"/>
      <c r="AP1873" s="62"/>
      <c r="AQ1873" s="62"/>
      <c r="AR1873" s="62"/>
      <c r="AS1873" s="62"/>
      <c r="AT1873" s="62"/>
      <c r="AU1873" s="62"/>
      <c r="AV1873" s="62"/>
      <c r="AW1873" s="62"/>
      <c r="AX1873" s="62"/>
      <c r="AY1873" s="62"/>
    </row>
    <row r="1874" spans="1:51" ht="12.75">
      <c r="A1874" s="77"/>
      <c r="B1874" s="78"/>
      <c r="C1874" s="218"/>
      <c r="D1874" s="92"/>
      <c r="E1874" s="178"/>
      <c r="F1874" s="273"/>
      <c r="G1874" s="84"/>
      <c r="H1874" s="84"/>
      <c r="I1874" s="85"/>
      <c r="J1874" s="85"/>
      <c r="K1874" s="85"/>
      <c r="L1874" s="85"/>
      <c r="M1874" s="85"/>
      <c r="N1874" s="85"/>
      <c r="O1874" s="85"/>
      <c r="P1874" s="85"/>
      <c r="Q1874" s="85"/>
      <c r="R1874" s="85"/>
      <c r="S1874" s="69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62"/>
      <c r="AF1874" s="62"/>
      <c r="AG1874" s="62"/>
      <c r="AH1874" s="62"/>
      <c r="AI1874" s="62"/>
      <c r="AJ1874" s="62"/>
      <c r="AK1874" s="62"/>
      <c r="AL1874" s="62"/>
      <c r="AM1874" s="62"/>
      <c r="AN1874" s="62"/>
      <c r="AO1874" s="62"/>
      <c r="AP1874" s="62"/>
      <c r="AQ1874" s="62"/>
      <c r="AR1874" s="62"/>
      <c r="AS1874" s="62"/>
      <c r="AT1874" s="62"/>
      <c r="AU1874" s="62"/>
      <c r="AV1874" s="62"/>
      <c r="AW1874" s="62"/>
      <c r="AX1874" s="62"/>
      <c r="AY1874" s="62"/>
    </row>
    <row r="1875" spans="1:51" ht="12.75">
      <c r="A1875" s="77"/>
      <c r="B1875" s="176"/>
      <c r="C1875" s="215"/>
      <c r="D1875" s="92"/>
      <c r="E1875" s="179"/>
      <c r="F1875" s="274"/>
      <c r="G1875" s="84"/>
      <c r="H1875" s="84"/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69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38"/>
      <c r="AE1875" s="62"/>
      <c r="AF1875" s="62"/>
      <c r="AG1875" s="62"/>
      <c r="AH1875" s="62"/>
      <c r="AI1875" s="62"/>
      <c r="AJ1875" s="62"/>
      <c r="AK1875" s="62"/>
      <c r="AL1875" s="62"/>
      <c r="AM1875" s="62"/>
      <c r="AN1875" s="62"/>
      <c r="AO1875" s="62"/>
      <c r="AP1875" s="62"/>
      <c r="AQ1875" s="62"/>
      <c r="AR1875" s="62"/>
      <c r="AS1875" s="62"/>
      <c r="AT1875" s="62"/>
      <c r="AU1875" s="62"/>
      <c r="AV1875" s="62"/>
      <c r="AW1875" s="62"/>
      <c r="AX1875" s="62"/>
      <c r="AY1875" s="62"/>
    </row>
    <row r="1876" spans="1:51" ht="12.75">
      <c r="A1876" s="77"/>
      <c r="B1876" s="78"/>
      <c r="C1876" s="215"/>
      <c r="D1876" s="92"/>
      <c r="E1876" s="178"/>
      <c r="F1876" s="274"/>
      <c r="G1876" s="84"/>
      <c r="H1876" s="84"/>
      <c r="I1876" s="85"/>
      <c r="J1876" s="85"/>
      <c r="K1876" s="85"/>
      <c r="L1876" s="85"/>
      <c r="M1876" s="85"/>
      <c r="N1876" s="85"/>
      <c r="O1876" s="85"/>
      <c r="P1876" s="85"/>
      <c r="Q1876" s="85"/>
      <c r="R1876" s="85"/>
      <c r="S1876" s="69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38"/>
      <c r="AE1876" s="62"/>
      <c r="AF1876" s="62"/>
      <c r="AG1876" s="62"/>
      <c r="AH1876" s="62"/>
      <c r="AI1876" s="62"/>
      <c r="AJ1876" s="62"/>
      <c r="AK1876" s="62"/>
      <c r="AL1876" s="62"/>
      <c r="AM1876" s="62"/>
      <c r="AN1876" s="62"/>
      <c r="AO1876" s="62"/>
      <c r="AP1876" s="62"/>
      <c r="AQ1876" s="62"/>
      <c r="AR1876" s="62"/>
      <c r="AS1876" s="62"/>
      <c r="AT1876" s="62"/>
      <c r="AU1876" s="62"/>
      <c r="AV1876" s="62"/>
      <c r="AW1876" s="62"/>
      <c r="AX1876" s="62"/>
      <c r="AY1876" s="62"/>
    </row>
    <row r="1877" spans="1:51" ht="12.75">
      <c r="A1877" s="77"/>
      <c r="B1877" s="78"/>
      <c r="C1877" s="215"/>
      <c r="D1877" s="92"/>
      <c r="E1877" s="178"/>
      <c r="F1877" s="274"/>
      <c r="G1877" s="84"/>
      <c r="H1877" s="84"/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69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38"/>
      <c r="AE1877" s="62"/>
      <c r="AF1877" s="62"/>
      <c r="AG1877" s="62"/>
      <c r="AH1877" s="62"/>
      <c r="AI1877" s="62"/>
      <c r="AJ1877" s="62"/>
      <c r="AK1877" s="62"/>
      <c r="AL1877" s="62"/>
      <c r="AM1877" s="62"/>
      <c r="AN1877" s="62"/>
      <c r="AO1877" s="62"/>
      <c r="AP1877" s="62"/>
      <c r="AQ1877" s="62"/>
      <c r="AR1877" s="62"/>
      <c r="AS1877" s="62"/>
      <c r="AT1877" s="62"/>
      <c r="AU1877" s="62"/>
      <c r="AV1877" s="62"/>
      <c r="AW1877" s="62"/>
      <c r="AX1877" s="62"/>
      <c r="AY1877" s="62"/>
    </row>
    <row r="1878" spans="1:51" ht="12.75">
      <c r="A1878" s="77"/>
      <c r="B1878" s="78"/>
      <c r="C1878" s="215"/>
      <c r="D1878" s="92"/>
      <c r="E1878" s="178"/>
      <c r="F1878" s="274"/>
      <c r="G1878" s="84"/>
      <c r="H1878" s="84"/>
      <c r="I1878" s="85"/>
      <c r="J1878" s="85"/>
      <c r="K1878" s="85"/>
      <c r="L1878" s="85"/>
      <c r="M1878" s="85"/>
      <c r="N1878" s="85"/>
      <c r="O1878" s="85"/>
      <c r="P1878" s="85"/>
      <c r="Q1878" s="85"/>
      <c r="R1878" s="85"/>
      <c r="S1878" s="69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38"/>
      <c r="AE1878" s="62"/>
      <c r="AF1878" s="62"/>
      <c r="AG1878" s="62"/>
      <c r="AH1878" s="62"/>
      <c r="AI1878" s="62"/>
      <c r="AJ1878" s="62"/>
      <c r="AK1878" s="62"/>
      <c r="AL1878" s="62"/>
      <c r="AM1878" s="62"/>
      <c r="AN1878" s="62"/>
      <c r="AO1878" s="62"/>
      <c r="AP1878" s="62"/>
      <c r="AQ1878" s="62"/>
      <c r="AR1878" s="62"/>
      <c r="AS1878" s="62"/>
      <c r="AT1878" s="62"/>
      <c r="AU1878" s="62"/>
      <c r="AV1878" s="62"/>
      <c r="AW1878" s="62"/>
      <c r="AX1878" s="62"/>
      <c r="AY1878" s="62"/>
    </row>
    <row r="1879" spans="1:51" ht="12.75">
      <c r="A1879" s="77"/>
      <c r="B1879" s="78"/>
      <c r="C1879" s="215"/>
      <c r="D1879" s="92"/>
      <c r="E1879" s="178"/>
      <c r="F1879" s="274"/>
      <c r="G1879" s="84"/>
      <c r="H1879" s="84"/>
      <c r="I1879" s="85"/>
      <c r="J1879" s="85"/>
      <c r="K1879" s="85"/>
      <c r="L1879" s="85"/>
      <c r="M1879" s="85"/>
      <c r="N1879" s="85"/>
      <c r="O1879" s="85"/>
      <c r="P1879" s="85"/>
      <c r="Q1879" s="85"/>
      <c r="R1879" s="85"/>
      <c r="S1879" s="69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62"/>
      <c r="AF1879" s="62"/>
      <c r="AG1879" s="62"/>
      <c r="AH1879" s="62"/>
      <c r="AI1879" s="62"/>
      <c r="AJ1879" s="62"/>
      <c r="AK1879" s="62"/>
      <c r="AL1879" s="62"/>
      <c r="AM1879" s="62"/>
      <c r="AN1879" s="62"/>
      <c r="AO1879" s="62"/>
      <c r="AP1879" s="62"/>
      <c r="AQ1879" s="62"/>
      <c r="AR1879" s="62"/>
      <c r="AS1879" s="62"/>
      <c r="AT1879" s="62"/>
      <c r="AU1879" s="62"/>
      <c r="AV1879" s="62"/>
      <c r="AW1879" s="62"/>
      <c r="AX1879" s="62"/>
      <c r="AY1879" s="62"/>
    </row>
    <row r="1880" spans="1:51" ht="12.75">
      <c r="A1880" s="77"/>
      <c r="B1880" s="78"/>
      <c r="C1880" s="218"/>
      <c r="D1880" s="92"/>
      <c r="E1880" s="178"/>
      <c r="F1880" s="274"/>
      <c r="G1880" s="84"/>
      <c r="H1880" s="84"/>
      <c r="I1880" s="85"/>
      <c r="J1880" s="85"/>
      <c r="K1880" s="85"/>
      <c r="L1880" s="85"/>
      <c r="M1880" s="85"/>
      <c r="N1880" s="85"/>
      <c r="O1880" s="85"/>
      <c r="P1880" s="85"/>
      <c r="Q1880" s="85"/>
      <c r="R1880" s="85"/>
      <c r="S1880" s="69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62"/>
      <c r="AF1880" s="62"/>
      <c r="AG1880" s="62"/>
      <c r="AH1880" s="62"/>
      <c r="AI1880" s="62"/>
      <c r="AJ1880" s="62"/>
      <c r="AK1880" s="62"/>
      <c r="AL1880" s="62"/>
      <c r="AM1880" s="62"/>
      <c r="AN1880" s="62"/>
      <c r="AO1880" s="62"/>
      <c r="AP1880" s="62"/>
      <c r="AQ1880" s="62"/>
      <c r="AR1880" s="62"/>
      <c r="AS1880" s="62"/>
      <c r="AT1880" s="62"/>
      <c r="AU1880" s="62"/>
      <c r="AV1880" s="62"/>
      <c r="AW1880" s="62"/>
      <c r="AX1880" s="62"/>
      <c r="AY1880" s="62"/>
    </row>
    <row r="1881" spans="1:51" ht="12.75">
      <c r="A1881" s="328"/>
      <c r="B1881" s="161"/>
      <c r="C1881" s="216"/>
      <c r="D1881" s="148"/>
      <c r="E1881" s="180"/>
      <c r="F1881" s="266"/>
      <c r="G1881" s="84"/>
      <c r="H1881" s="84"/>
      <c r="I1881" s="85"/>
      <c r="J1881" s="85"/>
      <c r="K1881" s="85"/>
      <c r="L1881" s="85"/>
      <c r="M1881" s="85"/>
      <c r="N1881" s="85"/>
      <c r="O1881" s="85"/>
      <c r="P1881" s="85"/>
      <c r="Q1881" s="85"/>
      <c r="R1881" s="85"/>
      <c r="S1881" s="69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38"/>
      <c r="AE1881" s="62"/>
      <c r="AF1881" s="62"/>
      <c r="AG1881" s="62"/>
      <c r="AH1881" s="62"/>
      <c r="AI1881" s="62"/>
      <c r="AJ1881" s="62"/>
      <c r="AK1881" s="62"/>
      <c r="AL1881" s="62"/>
      <c r="AM1881" s="62"/>
      <c r="AN1881" s="62"/>
      <c r="AO1881" s="62"/>
      <c r="AP1881" s="62"/>
      <c r="AQ1881" s="62"/>
      <c r="AR1881" s="62"/>
      <c r="AS1881" s="62"/>
      <c r="AT1881" s="62"/>
      <c r="AU1881" s="62"/>
      <c r="AV1881" s="62"/>
      <c r="AW1881" s="62"/>
      <c r="AX1881" s="62"/>
      <c r="AY1881" s="62"/>
    </row>
    <row r="1882" spans="1:51" ht="12.75">
      <c r="A1882" s="321"/>
      <c r="B1882" s="82"/>
      <c r="C1882" s="213"/>
      <c r="D1882" s="160"/>
      <c r="E1882" s="83"/>
      <c r="F1882" s="267"/>
      <c r="G1882" s="84"/>
      <c r="H1882" s="84"/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69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38"/>
      <c r="AE1882" s="62"/>
      <c r="AF1882" s="62"/>
      <c r="AG1882" s="62"/>
      <c r="AH1882" s="62"/>
      <c r="AI1882" s="62"/>
      <c r="AJ1882" s="62"/>
      <c r="AK1882" s="62"/>
      <c r="AL1882" s="62"/>
      <c r="AM1882" s="62"/>
      <c r="AN1882" s="62"/>
      <c r="AO1882" s="62"/>
      <c r="AP1882" s="62"/>
      <c r="AQ1882" s="62"/>
      <c r="AR1882" s="62"/>
      <c r="AS1882" s="62"/>
      <c r="AT1882" s="62"/>
      <c r="AU1882" s="62"/>
      <c r="AV1882" s="62"/>
      <c r="AW1882" s="62"/>
      <c r="AX1882" s="62"/>
      <c r="AY1882" s="62"/>
    </row>
    <row r="1883" spans="1:51" ht="12.75">
      <c r="A1883" s="329"/>
      <c r="B1883" s="157"/>
      <c r="C1883" s="219"/>
      <c r="D1883" s="158"/>
      <c r="E1883" s="159"/>
      <c r="F1883" s="275"/>
      <c r="G1883" s="84"/>
      <c r="H1883" s="84"/>
      <c r="I1883" s="85"/>
      <c r="J1883" s="85"/>
      <c r="K1883" s="85"/>
      <c r="L1883" s="85"/>
      <c r="M1883" s="85"/>
      <c r="N1883" s="85"/>
      <c r="O1883" s="85"/>
      <c r="P1883" s="85"/>
      <c r="Q1883" s="85"/>
      <c r="R1883" s="85"/>
      <c r="S1883" s="69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38"/>
      <c r="AE1883" s="62"/>
      <c r="AF1883" s="62"/>
      <c r="AG1883" s="62"/>
      <c r="AH1883" s="62"/>
      <c r="AI1883" s="62"/>
      <c r="AJ1883" s="62"/>
      <c r="AK1883" s="62"/>
      <c r="AL1883" s="62"/>
      <c r="AM1883" s="62"/>
      <c r="AN1883" s="62"/>
      <c r="AO1883" s="62"/>
      <c r="AP1883" s="62"/>
      <c r="AQ1883" s="62"/>
      <c r="AR1883" s="62"/>
      <c r="AS1883" s="62"/>
      <c r="AT1883" s="62"/>
      <c r="AU1883" s="62"/>
      <c r="AV1883" s="62"/>
      <c r="AW1883" s="62"/>
      <c r="AX1883" s="62"/>
      <c r="AY1883" s="62"/>
    </row>
    <row r="1884" spans="1:51" ht="12.75">
      <c r="A1884" s="154"/>
      <c r="B1884" s="152"/>
      <c r="C1884" s="213"/>
      <c r="D1884" s="156"/>
      <c r="E1884" s="83"/>
      <c r="F1884" s="267"/>
      <c r="G1884" s="84"/>
      <c r="H1884" s="84"/>
      <c r="I1884" s="85"/>
      <c r="J1884" s="85"/>
      <c r="K1884" s="85"/>
      <c r="L1884" s="85"/>
      <c r="M1884" s="85"/>
      <c r="N1884" s="85"/>
      <c r="O1884" s="85"/>
      <c r="P1884" s="85"/>
      <c r="Q1884" s="85"/>
      <c r="R1884" s="85"/>
      <c r="S1884" s="69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38"/>
      <c r="AE1884" s="62"/>
      <c r="AF1884" s="62"/>
      <c r="AG1884" s="62"/>
      <c r="AH1884" s="62"/>
      <c r="AI1884" s="62"/>
      <c r="AJ1884" s="62"/>
      <c r="AK1884" s="62"/>
      <c r="AL1884" s="62"/>
      <c r="AM1884" s="62"/>
      <c r="AN1884" s="62"/>
      <c r="AO1884" s="62"/>
      <c r="AP1884" s="62"/>
      <c r="AQ1884" s="62"/>
      <c r="AR1884" s="62"/>
      <c r="AS1884" s="62"/>
      <c r="AT1884" s="62"/>
      <c r="AU1884" s="62"/>
      <c r="AV1884" s="62"/>
      <c r="AW1884" s="62"/>
      <c r="AX1884" s="62"/>
      <c r="AY1884" s="62"/>
    </row>
    <row r="1885" spans="1:51" ht="12.75">
      <c r="A1885" s="322"/>
      <c r="B1885" s="81"/>
      <c r="C1885" s="217"/>
      <c r="D1885" s="155"/>
      <c r="E1885" s="146"/>
      <c r="F1885" s="276"/>
      <c r="G1885" s="84"/>
      <c r="H1885" s="84"/>
      <c r="I1885" s="85"/>
      <c r="J1885" s="85"/>
      <c r="K1885" s="85"/>
      <c r="L1885" s="85"/>
      <c r="M1885" s="85"/>
      <c r="N1885" s="85"/>
      <c r="O1885" s="85"/>
      <c r="P1885" s="85"/>
      <c r="Q1885" s="85"/>
      <c r="R1885" s="85"/>
      <c r="S1885" s="69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38"/>
      <c r="AE1885" s="62"/>
      <c r="AF1885" s="62"/>
      <c r="AG1885" s="62"/>
      <c r="AH1885" s="62"/>
      <c r="AI1885" s="62"/>
      <c r="AJ1885" s="62"/>
      <c r="AK1885" s="62"/>
      <c r="AL1885" s="62"/>
      <c r="AM1885" s="62"/>
      <c r="AN1885" s="62"/>
      <c r="AO1885" s="62"/>
      <c r="AP1885" s="62"/>
      <c r="AQ1885" s="62"/>
      <c r="AR1885" s="62"/>
      <c r="AS1885" s="62"/>
      <c r="AT1885" s="62"/>
      <c r="AU1885" s="62"/>
      <c r="AV1885" s="62"/>
      <c r="AW1885" s="62"/>
      <c r="AX1885" s="62"/>
      <c r="AY1885" s="62"/>
    </row>
    <row r="1886" spans="1:51" ht="12.75">
      <c r="A1886" s="330"/>
      <c r="B1886" s="81"/>
      <c r="C1886" s="215"/>
      <c r="D1886" s="93"/>
      <c r="E1886" s="79"/>
      <c r="F1886" s="246"/>
      <c r="G1886" s="84"/>
      <c r="H1886" s="84"/>
      <c r="I1886" s="85"/>
      <c r="J1886" s="85"/>
      <c r="K1886" s="85"/>
      <c r="L1886" s="85"/>
      <c r="M1886" s="85"/>
      <c r="N1886" s="85"/>
      <c r="O1886" s="85"/>
      <c r="P1886" s="85"/>
      <c r="Q1886" s="85"/>
      <c r="R1886" s="85"/>
      <c r="S1886" s="69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62"/>
      <c r="AF1886" s="62"/>
      <c r="AG1886" s="62"/>
      <c r="AH1886" s="62"/>
      <c r="AI1886" s="62"/>
      <c r="AJ1886" s="62"/>
      <c r="AK1886" s="62"/>
      <c r="AL1886" s="62"/>
      <c r="AM1886" s="62"/>
      <c r="AN1886" s="62"/>
      <c r="AO1886" s="62"/>
      <c r="AP1886" s="62"/>
      <c r="AQ1886" s="62"/>
      <c r="AR1886" s="62"/>
      <c r="AS1886" s="62"/>
      <c r="AT1886" s="62"/>
      <c r="AU1886" s="62"/>
      <c r="AV1886" s="62"/>
      <c r="AW1886" s="62"/>
      <c r="AX1886" s="62"/>
      <c r="AY1886" s="62"/>
    </row>
    <row r="1887" spans="1:51" ht="12.75">
      <c r="A1887" s="331"/>
      <c r="B1887" s="161"/>
      <c r="C1887" s="216"/>
      <c r="D1887" s="162"/>
      <c r="E1887" s="149"/>
      <c r="F1887" s="266"/>
      <c r="G1887" s="84"/>
      <c r="H1887" s="84"/>
      <c r="I1887" s="85"/>
      <c r="J1887" s="85"/>
      <c r="K1887" s="85"/>
      <c r="L1887" s="85"/>
      <c r="M1887" s="85"/>
      <c r="N1887" s="85"/>
      <c r="O1887" s="85"/>
      <c r="P1887" s="85"/>
      <c r="Q1887" s="85"/>
      <c r="R1887" s="85"/>
      <c r="S1887" s="69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38"/>
      <c r="AE1887" s="62"/>
      <c r="AF1887" s="62"/>
      <c r="AG1887" s="62"/>
      <c r="AH1887" s="62"/>
      <c r="AI1887" s="62"/>
      <c r="AJ1887" s="62"/>
      <c r="AK1887" s="62"/>
      <c r="AL1887" s="62"/>
      <c r="AM1887" s="62"/>
      <c r="AN1887" s="62"/>
      <c r="AO1887" s="62"/>
      <c r="AP1887" s="62"/>
      <c r="AQ1887" s="62"/>
      <c r="AR1887" s="62"/>
      <c r="AS1887" s="62"/>
      <c r="AT1887" s="62"/>
      <c r="AU1887" s="62"/>
      <c r="AV1887" s="62"/>
      <c r="AW1887" s="62"/>
      <c r="AX1887" s="62"/>
      <c r="AY1887" s="62"/>
    </row>
    <row r="1888" spans="1:51" ht="12.75">
      <c r="A1888" s="321"/>
      <c r="B1888" s="82"/>
      <c r="C1888" s="213"/>
      <c r="D1888" s="156"/>
      <c r="E1888" s="83"/>
      <c r="F1888" s="267"/>
      <c r="G1888" s="84"/>
      <c r="H1888" s="84"/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69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38"/>
      <c r="AE1888" s="62"/>
      <c r="AF1888" s="62"/>
      <c r="AG1888" s="62"/>
      <c r="AH1888" s="62"/>
      <c r="AI1888" s="62"/>
      <c r="AJ1888" s="62"/>
      <c r="AK1888" s="62"/>
      <c r="AL1888" s="62"/>
      <c r="AM1888" s="62"/>
      <c r="AN1888" s="62"/>
      <c r="AO1888" s="62"/>
      <c r="AP1888" s="62"/>
      <c r="AQ1888" s="62"/>
      <c r="AR1888" s="62"/>
      <c r="AS1888" s="62"/>
      <c r="AT1888" s="62"/>
      <c r="AU1888" s="62"/>
      <c r="AV1888" s="62"/>
      <c r="AW1888" s="62"/>
      <c r="AX1888" s="62"/>
      <c r="AY1888" s="62"/>
    </row>
    <row r="1889" spans="1:51" ht="12.75">
      <c r="A1889" s="322"/>
      <c r="B1889" s="81"/>
      <c r="C1889" s="217"/>
      <c r="D1889" s="94"/>
      <c r="E1889" s="163"/>
      <c r="F1889" s="276"/>
      <c r="G1889" s="84"/>
      <c r="H1889" s="84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69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62"/>
      <c r="AF1889" s="62"/>
      <c r="AG1889" s="62"/>
      <c r="AH1889" s="62"/>
      <c r="AI1889" s="62"/>
      <c r="AJ1889" s="62"/>
      <c r="AK1889" s="62"/>
      <c r="AL1889" s="62"/>
      <c r="AM1889" s="62"/>
      <c r="AN1889" s="62"/>
      <c r="AO1889" s="62"/>
      <c r="AP1889" s="62"/>
      <c r="AQ1889" s="62"/>
      <c r="AR1889" s="62"/>
      <c r="AS1889" s="62"/>
      <c r="AT1889" s="62"/>
      <c r="AU1889" s="62"/>
      <c r="AV1889" s="62"/>
      <c r="AW1889" s="62"/>
      <c r="AX1889" s="62"/>
      <c r="AY1889" s="62"/>
    </row>
    <row r="1890" spans="1:51" ht="12.75">
      <c r="A1890" s="332"/>
      <c r="B1890" s="81"/>
      <c r="C1890" s="215"/>
      <c r="D1890" s="92"/>
      <c r="E1890" s="79"/>
      <c r="F1890" s="246"/>
      <c r="G1890" s="84"/>
      <c r="H1890" s="84"/>
      <c r="I1890" s="85"/>
      <c r="J1890" s="85"/>
      <c r="K1890" s="85"/>
      <c r="L1890" s="85"/>
      <c r="M1890" s="85"/>
      <c r="N1890" s="85"/>
      <c r="O1890" s="85"/>
      <c r="P1890" s="85"/>
      <c r="Q1890" s="85"/>
      <c r="R1890" s="85"/>
      <c r="S1890" s="69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38"/>
      <c r="AE1890" s="62"/>
      <c r="AF1890" s="62"/>
      <c r="AG1890" s="62"/>
      <c r="AH1890" s="62"/>
      <c r="AI1890" s="62"/>
      <c r="AJ1890" s="62"/>
      <c r="AK1890" s="62"/>
      <c r="AL1890" s="62"/>
      <c r="AM1890" s="62"/>
      <c r="AN1890" s="62"/>
      <c r="AO1890" s="62"/>
      <c r="AP1890" s="62"/>
      <c r="AQ1890" s="62"/>
      <c r="AR1890" s="62"/>
      <c r="AS1890" s="62"/>
      <c r="AT1890" s="62"/>
      <c r="AU1890" s="62"/>
      <c r="AV1890" s="62"/>
      <c r="AW1890" s="62"/>
      <c r="AX1890" s="62"/>
      <c r="AY1890" s="62"/>
    </row>
    <row r="1891" spans="1:51" ht="12.75">
      <c r="A1891" s="332"/>
      <c r="B1891" s="81"/>
      <c r="C1891" s="215"/>
      <c r="D1891" s="92"/>
      <c r="E1891" s="79"/>
      <c r="F1891" s="246"/>
      <c r="G1891" s="84"/>
      <c r="H1891" s="84"/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69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38"/>
      <c r="AE1891" s="62"/>
      <c r="AF1891" s="62"/>
      <c r="AG1891" s="62"/>
      <c r="AH1891" s="62"/>
      <c r="AI1891" s="62"/>
      <c r="AJ1891" s="62"/>
      <c r="AK1891" s="62"/>
      <c r="AL1891" s="62"/>
      <c r="AM1891" s="62"/>
      <c r="AN1891" s="62"/>
      <c r="AO1891" s="62"/>
      <c r="AP1891" s="62"/>
      <c r="AQ1891" s="62"/>
      <c r="AR1891" s="62"/>
      <c r="AS1891" s="62"/>
      <c r="AT1891" s="62"/>
      <c r="AU1891" s="62"/>
      <c r="AV1891" s="62"/>
      <c r="AW1891" s="62"/>
      <c r="AX1891" s="62"/>
      <c r="AY1891" s="62"/>
    </row>
    <row r="1892" spans="1:51" ht="12.75">
      <c r="A1892" s="323"/>
      <c r="B1892" s="81"/>
      <c r="C1892" s="215"/>
      <c r="D1892" s="92"/>
      <c r="E1892" s="79"/>
      <c r="F1892" s="246"/>
      <c r="G1892" s="84"/>
      <c r="H1892" s="84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69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62"/>
      <c r="AF1892" s="62"/>
      <c r="AG1892" s="62"/>
      <c r="AH1892" s="62"/>
      <c r="AI1892" s="62"/>
      <c r="AJ1892" s="62"/>
      <c r="AK1892" s="62"/>
      <c r="AL1892" s="62"/>
      <c r="AM1892" s="62"/>
      <c r="AN1892" s="62"/>
      <c r="AO1892" s="62"/>
      <c r="AP1892" s="62"/>
      <c r="AQ1892" s="62"/>
      <c r="AR1892" s="62"/>
      <c r="AS1892" s="62"/>
      <c r="AT1892" s="62"/>
      <c r="AU1892" s="62"/>
      <c r="AV1892" s="62"/>
      <c r="AW1892" s="62"/>
      <c r="AX1892" s="62"/>
      <c r="AY1892" s="62"/>
    </row>
    <row r="1893" spans="1:51" ht="12.75">
      <c r="A1893" s="333"/>
      <c r="B1893" s="45"/>
      <c r="C1893" s="198"/>
      <c r="D1893" s="131"/>
      <c r="E1893" s="132"/>
      <c r="F1893" s="182"/>
      <c r="G1893" s="84"/>
      <c r="H1893" s="84"/>
      <c r="I1893" s="85"/>
      <c r="J1893" s="85"/>
      <c r="K1893" s="85"/>
      <c r="L1893" s="85"/>
      <c r="M1893" s="85"/>
      <c r="N1893" s="85"/>
      <c r="O1893" s="85"/>
      <c r="P1893" s="85"/>
      <c r="Q1893" s="85"/>
      <c r="R1893" s="85"/>
      <c r="S1893" s="69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38"/>
      <c r="AE1893" s="62"/>
      <c r="AF1893" s="62"/>
      <c r="AG1893" s="62"/>
      <c r="AH1893" s="62"/>
      <c r="AI1893" s="62"/>
      <c r="AJ1893" s="62"/>
      <c r="AK1893" s="62"/>
      <c r="AL1893" s="62"/>
      <c r="AM1893" s="62"/>
      <c r="AN1893" s="62"/>
      <c r="AO1893" s="62"/>
      <c r="AP1893" s="62"/>
      <c r="AQ1893" s="62"/>
      <c r="AR1893" s="62"/>
      <c r="AS1893" s="62"/>
      <c r="AT1893" s="62"/>
      <c r="AU1893" s="62"/>
      <c r="AV1893" s="62"/>
      <c r="AW1893" s="62"/>
      <c r="AX1893" s="62"/>
      <c r="AY1893" s="62"/>
    </row>
    <row r="1894" spans="1:51" ht="12.75">
      <c r="A1894" s="334"/>
      <c r="B1894" s="22"/>
      <c r="C1894" s="199"/>
      <c r="D1894" s="44"/>
      <c r="E1894" s="44"/>
      <c r="F1894" s="277"/>
      <c r="G1894" s="84"/>
      <c r="H1894" s="84"/>
      <c r="I1894" s="85"/>
      <c r="J1894" s="85"/>
      <c r="K1894" s="85"/>
      <c r="L1894" s="85"/>
      <c r="M1894" s="85"/>
      <c r="N1894" s="85"/>
      <c r="O1894" s="85"/>
      <c r="P1894" s="85"/>
      <c r="Q1894" s="85"/>
      <c r="R1894" s="85"/>
      <c r="S1894" s="69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62"/>
      <c r="AF1894" s="62"/>
      <c r="AG1894" s="62"/>
      <c r="AH1894" s="62"/>
      <c r="AI1894" s="62"/>
      <c r="AJ1894" s="62"/>
      <c r="AK1894" s="62"/>
      <c r="AL1894" s="62"/>
      <c r="AM1894" s="62"/>
      <c r="AN1894" s="62"/>
      <c r="AO1894" s="62"/>
      <c r="AP1894" s="62"/>
      <c r="AQ1894" s="62"/>
      <c r="AR1894" s="62"/>
      <c r="AS1894" s="62"/>
      <c r="AT1894" s="62"/>
      <c r="AU1894" s="62"/>
      <c r="AV1894" s="62"/>
      <c r="AW1894" s="62"/>
      <c r="AX1894" s="62"/>
      <c r="AY1894" s="62"/>
    </row>
    <row r="1895" spans="1:9" ht="13.5" thickBot="1">
      <c r="A1895" s="18"/>
      <c r="B1895" s="86"/>
      <c r="C1895" s="220"/>
      <c r="D1895" s="96"/>
      <c r="E1895" s="96"/>
      <c r="F1895" s="278"/>
      <c r="G1895" s="84"/>
      <c r="H1895" s="84"/>
      <c r="I1895" s="85"/>
    </row>
    <row r="1896" spans="1:9" ht="13.5" thickBot="1">
      <c r="A1896" s="18"/>
      <c r="B1896" s="86"/>
      <c r="C1896" s="220"/>
      <c r="D1896" s="98" t="s">
        <v>28</v>
      </c>
      <c r="E1896" s="97"/>
      <c r="F1896" s="278"/>
      <c r="G1896" s="84"/>
      <c r="H1896" s="84"/>
      <c r="I1896" s="85"/>
    </row>
    <row r="1897" spans="1:9" ht="12.75">
      <c r="A1897" s="18"/>
      <c r="B1897" s="86"/>
      <c r="C1897" s="220"/>
      <c r="D1897" s="96"/>
      <c r="E1897" s="96"/>
      <c r="F1897" s="278"/>
      <c r="G1897" s="84"/>
      <c r="H1897" s="84"/>
      <c r="I1897" s="85"/>
    </row>
    <row r="1898" spans="1:9" ht="12.75">
      <c r="A1898" s="18"/>
      <c r="B1898" s="86"/>
      <c r="C1898" s="220"/>
      <c r="D1898" s="96"/>
      <c r="E1898" s="96"/>
      <c r="F1898" s="278"/>
      <c r="G1898" s="84"/>
      <c r="H1898" s="84"/>
      <c r="I1898" s="85"/>
    </row>
    <row r="1899" spans="1:9" ht="12.75">
      <c r="A1899" s="18"/>
      <c r="B1899" s="86"/>
      <c r="C1899" s="220"/>
      <c r="D1899" s="96"/>
      <c r="E1899" s="96"/>
      <c r="F1899" s="278"/>
      <c r="G1899" s="84"/>
      <c r="H1899" s="84"/>
      <c r="I1899" s="85"/>
    </row>
    <row r="1900" spans="1:9" ht="12.75">
      <c r="A1900" s="18"/>
      <c r="B1900" s="86"/>
      <c r="C1900" s="220"/>
      <c r="D1900" s="96"/>
      <c r="E1900" s="96"/>
      <c r="F1900" s="279"/>
      <c r="G1900" s="84"/>
      <c r="H1900" s="84"/>
      <c r="I1900" s="85"/>
    </row>
    <row r="1901" spans="1:9" ht="12.75">
      <c r="A1901" s="18"/>
      <c r="B1901" s="86"/>
      <c r="C1901" s="220"/>
      <c r="D1901" s="96"/>
      <c r="E1901" s="96"/>
      <c r="F1901" s="278"/>
      <c r="G1901" s="84"/>
      <c r="H1901" s="84"/>
      <c r="I1901" s="85"/>
    </row>
    <row r="1902" spans="1:9" ht="12.75">
      <c r="A1902" s="18"/>
      <c r="B1902" s="86"/>
      <c r="C1902" s="221"/>
      <c r="E1902" s="96"/>
      <c r="F1902" s="278"/>
      <c r="G1902" s="84"/>
      <c r="H1902" s="84"/>
      <c r="I1902" s="85"/>
    </row>
    <row r="1903" spans="1:9" ht="12.75">
      <c r="A1903" s="18"/>
      <c r="B1903" s="86"/>
      <c r="C1903" s="220"/>
      <c r="E1903" s="96"/>
      <c r="F1903" s="278"/>
      <c r="G1903" s="84"/>
      <c r="H1903" s="84"/>
      <c r="I1903" s="85"/>
    </row>
    <row r="1904" spans="1:9" ht="12.75">
      <c r="A1904" s="18"/>
      <c r="B1904" s="86"/>
      <c r="C1904" s="220"/>
      <c r="E1904" s="96"/>
      <c r="F1904" s="278"/>
      <c r="G1904" s="84"/>
      <c r="H1904" s="84"/>
      <c r="I1904" s="85"/>
    </row>
    <row r="1905" spans="1:9" ht="12.75">
      <c r="A1905" s="18"/>
      <c r="B1905" s="86"/>
      <c r="C1905" s="220"/>
      <c r="D1905" s="96"/>
      <c r="E1905" s="96"/>
      <c r="F1905" s="278"/>
      <c r="G1905" s="84"/>
      <c r="H1905" s="84"/>
      <c r="I1905" s="85"/>
    </row>
    <row r="1906" spans="1:9" ht="12.75">
      <c r="A1906" s="18"/>
      <c r="B1906" s="86"/>
      <c r="C1906" s="220"/>
      <c r="D1906" s="96"/>
      <c r="E1906" s="96"/>
      <c r="F1906" s="278"/>
      <c r="G1906" s="84"/>
      <c r="H1906" s="84"/>
      <c r="I1906" s="85"/>
    </row>
    <row r="1907" spans="1:6" ht="12.75">
      <c r="A1907" s="18"/>
      <c r="B1907" s="86"/>
      <c r="C1907" s="220"/>
      <c r="D1907" s="96"/>
      <c r="E1907" s="96"/>
      <c r="F1907" s="278"/>
    </row>
    <row r="1908" spans="1:6" ht="12.75">
      <c r="A1908" s="18"/>
      <c r="B1908" s="86"/>
      <c r="C1908" s="220"/>
      <c r="D1908" s="96"/>
      <c r="E1908" s="96"/>
      <c r="F1908" s="278"/>
    </row>
    <row r="1909" spans="1:6" ht="12.75">
      <c r="A1909" s="18"/>
      <c r="B1909" s="86"/>
      <c r="C1909" s="220"/>
      <c r="D1909" s="96"/>
      <c r="E1909" s="96"/>
      <c r="F1909" s="278"/>
    </row>
    <row r="1910" spans="1:6" ht="12.75">
      <c r="A1910" s="18"/>
      <c r="B1910" s="86"/>
      <c r="C1910" s="220"/>
      <c r="D1910" s="96"/>
      <c r="E1910" s="96"/>
      <c r="F1910" s="278"/>
    </row>
    <row r="1911" spans="1:6" ht="12.75">
      <c r="A1911" s="18"/>
      <c r="B1911" s="86"/>
      <c r="C1911" s="220"/>
      <c r="D1911" s="96"/>
      <c r="E1911" s="96"/>
      <c r="F1911" s="278"/>
    </row>
    <row r="1912" spans="1:6" ht="12.75">
      <c r="A1912" s="18"/>
      <c r="B1912" s="86"/>
      <c r="C1912" s="220"/>
      <c r="D1912" s="96"/>
      <c r="E1912" s="96"/>
      <c r="F1912" s="278"/>
    </row>
    <row r="1913" spans="1:6" ht="12.75">
      <c r="A1913" s="18"/>
      <c r="B1913" s="86"/>
      <c r="C1913" s="220"/>
      <c r="D1913" s="96"/>
      <c r="E1913" s="96"/>
      <c r="F1913" s="278"/>
    </row>
    <row r="1914" spans="1:6" ht="12.75">
      <c r="A1914" s="18"/>
      <c r="B1914" s="86"/>
      <c r="C1914" s="220"/>
      <c r="D1914" s="96"/>
      <c r="E1914" s="96"/>
      <c r="F1914" s="278"/>
    </row>
    <row r="1915" spans="1:6" ht="12.75">
      <c r="A1915" s="18"/>
      <c r="B1915" s="86"/>
      <c r="C1915" s="220"/>
      <c r="D1915" s="96"/>
      <c r="E1915" s="96"/>
      <c r="F1915" s="278"/>
    </row>
    <row r="1916" spans="1:6" ht="12.75">
      <c r="A1916" s="18"/>
      <c r="B1916" s="86"/>
      <c r="C1916" s="220"/>
      <c r="D1916" s="96"/>
      <c r="E1916" s="96"/>
      <c r="F1916" s="278"/>
    </row>
    <row r="1917" spans="1:6" ht="12.75">
      <c r="A1917" s="18"/>
      <c r="B1917" s="86"/>
      <c r="C1917" s="220"/>
      <c r="D1917" s="96"/>
      <c r="E1917" s="96"/>
      <c r="F1917" s="278"/>
    </row>
    <row r="1918" spans="1:6" ht="12.75">
      <c r="A1918" s="18"/>
      <c r="B1918" s="86"/>
      <c r="C1918" s="220"/>
      <c r="D1918" s="96"/>
      <c r="E1918" s="96"/>
      <c r="F1918" s="278"/>
    </row>
    <row r="1919" spans="1:6" ht="12.75">
      <c r="A1919" s="18"/>
      <c r="B1919" s="86"/>
      <c r="C1919" s="220"/>
      <c r="D1919" s="96"/>
      <c r="E1919" s="96"/>
      <c r="F1919" s="278"/>
    </row>
    <row r="1920" spans="1:6" ht="12.75">
      <c r="A1920" s="18"/>
      <c r="B1920" s="86"/>
      <c r="C1920" s="220"/>
      <c r="D1920" s="96"/>
      <c r="E1920" s="96"/>
      <c r="F1920" s="278"/>
    </row>
    <row r="1921" spans="1:6" ht="12.75">
      <c r="A1921" s="18"/>
      <c r="B1921" s="86"/>
      <c r="C1921" s="220"/>
      <c r="D1921" s="96"/>
      <c r="E1921" s="96"/>
      <c r="F1921" s="278"/>
    </row>
    <row r="1922" spans="1:6" ht="12.75">
      <c r="A1922" s="18"/>
      <c r="B1922" s="86"/>
      <c r="C1922" s="220"/>
      <c r="D1922" s="96"/>
      <c r="E1922" s="96"/>
      <c r="F1922" s="278"/>
    </row>
    <row r="1923" spans="1:6" ht="12.75">
      <c r="A1923" s="18"/>
      <c r="B1923" s="86"/>
      <c r="C1923" s="220"/>
      <c r="D1923" s="96"/>
      <c r="E1923" s="96"/>
      <c r="F1923" s="278"/>
    </row>
    <row r="1924" spans="1:6" ht="12.75">
      <c r="A1924" s="18"/>
      <c r="B1924" s="86"/>
      <c r="C1924" s="220"/>
      <c r="D1924" s="96"/>
      <c r="E1924" s="96"/>
      <c r="F1924" s="278"/>
    </row>
    <row r="1925" spans="1:6" ht="12.75">
      <c r="A1925" s="18"/>
      <c r="B1925" s="86"/>
      <c r="C1925" s="220"/>
      <c r="D1925" s="96"/>
      <c r="E1925" s="96"/>
      <c r="F1925" s="278"/>
    </row>
    <row r="1926" spans="1:6" ht="12.75">
      <c r="A1926" s="18"/>
      <c r="B1926" s="86"/>
      <c r="C1926" s="220"/>
      <c r="D1926" s="96"/>
      <c r="E1926" s="96"/>
      <c r="F1926" s="278"/>
    </row>
    <row r="1927" spans="1:6" ht="12.75">
      <c r="A1927" s="18"/>
      <c r="B1927" s="86"/>
      <c r="C1927" s="220"/>
      <c r="D1927" s="96"/>
      <c r="E1927" s="96"/>
      <c r="F1927" s="278"/>
    </row>
    <row r="1928" spans="1:6" ht="12.75">
      <c r="A1928" s="18"/>
      <c r="B1928" s="86"/>
      <c r="C1928" s="220"/>
      <c r="D1928" s="96"/>
      <c r="E1928" s="96"/>
      <c r="F1928" s="278"/>
    </row>
    <row r="1929" spans="1:6" ht="12.75">
      <c r="A1929" s="18"/>
      <c r="B1929" s="86"/>
      <c r="C1929" s="220"/>
      <c r="D1929" s="96"/>
      <c r="E1929" s="96"/>
      <c r="F1929" s="278"/>
    </row>
    <row r="1930" spans="1:6" ht="12.75">
      <c r="A1930" s="18"/>
      <c r="B1930" s="86"/>
      <c r="C1930" s="220"/>
      <c r="D1930" s="96"/>
      <c r="E1930" s="96"/>
      <c r="F1930" s="278"/>
    </row>
    <row r="1931" spans="1:6" ht="12.75">
      <c r="A1931" s="18"/>
      <c r="B1931" s="86"/>
      <c r="C1931" s="220"/>
      <c r="D1931" s="96"/>
      <c r="E1931" s="96"/>
      <c r="F1931" s="278"/>
    </row>
    <row r="1932" spans="1:6" ht="12.75">
      <c r="A1932" s="18"/>
      <c r="B1932" s="86"/>
      <c r="C1932" s="220"/>
      <c r="D1932" s="96"/>
      <c r="E1932" s="96"/>
      <c r="F1932" s="278"/>
    </row>
    <row r="1933" spans="1:6" ht="12.75">
      <c r="A1933" s="18"/>
      <c r="B1933" s="86"/>
      <c r="C1933" s="220"/>
      <c r="D1933" s="96"/>
      <c r="E1933" s="96"/>
      <c r="F1933" s="278"/>
    </row>
    <row r="1934" spans="1:6" ht="12.75">
      <c r="A1934" s="18"/>
      <c r="B1934" s="86"/>
      <c r="C1934" s="220"/>
      <c r="D1934" s="96"/>
      <c r="E1934" s="96"/>
      <c r="F1934" s="278"/>
    </row>
    <row r="1935" spans="1:6" ht="12.75">
      <c r="A1935" s="18"/>
      <c r="B1935" s="86"/>
      <c r="C1935" s="220"/>
      <c r="D1935" s="96"/>
      <c r="E1935" s="96"/>
      <c r="F1935" s="278"/>
    </row>
    <row r="1936" spans="1:6" ht="12.75">
      <c r="A1936" s="18"/>
      <c r="B1936" s="86"/>
      <c r="C1936" s="220"/>
      <c r="D1936" s="96"/>
      <c r="E1936" s="96"/>
      <c r="F1936" s="278"/>
    </row>
    <row r="1937" spans="1:6" ht="12.75">
      <c r="A1937" s="18"/>
      <c r="B1937" s="86"/>
      <c r="C1937" s="220"/>
      <c r="D1937" s="96"/>
      <c r="E1937" s="96"/>
      <c r="F1937" s="278"/>
    </row>
    <row r="1938" spans="1:6" ht="12.75">
      <c r="A1938" s="18"/>
      <c r="B1938" s="86"/>
      <c r="C1938" s="220"/>
      <c r="D1938" s="96"/>
      <c r="E1938" s="96"/>
      <c r="F1938" s="278"/>
    </row>
    <row r="1939" spans="1:6" ht="12.75">
      <c r="A1939" s="18"/>
      <c r="B1939" s="86"/>
      <c r="C1939" s="220"/>
      <c r="D1939" s="96"/>
      <c r="E1939" s="96"/>
      <c r="F1939" s="278"/>
    </row>
    <row r="1940" spans="1:6" ht="12.75">
      <c r="A1940" s="18"/>
      <c r="B1940" s="86"/>
      <c r="C1940" s="220"/>
      <c r="D1940" s="96"/>
      <c r="E1940" s="96"/>
      <c r="F1940" s="278"/>
    </row>
    <row r="1941" spans="1:6" ht="12.75">
      <c r="A1941" s="18"/>
      <c r="B1941" s="86"/>
      <c r="C1941" s="220"/>
      <c r="D1941" s="96"/>
      <c r="E1941" s="96"/>
      <c r="F1941" s="278"/>
    </row>
    <row r="1942" spans="1:6" ht="12.75">
      <c r="A1942" s="18"/>
      <c r="B1942" s="86"/>
      <c r="C1942" s="220"/>
      <c r="D1942" s="96"/>
      <c r="E1942" s="96"/>
      <c r="F1942" s="278"/>
    </row>
    <row r="1943" spans="1:6" ht="12.75">
      <c r="A1943" s="18"/>
      <c r="B1943" s="86"/>
      <c r="C1943" s="220"/>
      <c r="D1943" s="96"/>
      <c r="E1943" s="96"/>
      <c r="F1943" s="278"/>
    </row>
    <row r="1944" spans="1:6" ht="12.75">
      <c r="A1944" s="18"/>
      <c r="B1944" s="86"/>
      <c r="C1944" s="220"/>
      <c r="D1944" s="96"/>
      <c r="E1944" s="96"/>
      <c r="F1944" s="278"/>
    </row>
    <row r="1945" spans="1:6" ht="12.75">
      <c r="A1945" s="18"/>
      <c r="B1945" s="86"/>
      <c r="C1945" s="220"/>
      <c r="D1945" s="96"/>
      <c r="E1945" s="96"/>
      <c r="F1945" s="278"/>
    </row>
    <row r="1946" spans="1:6" ht="12.75">
      <c r="A1946" s="18"/>
      <c r="B1946" s="86"/>
      <c r="C1946" s="220"/>
      <c r="D1946" s="96"/>
      <c r="E1946" s="96"/>
      <c r="F1946" s="278"/>
    </row>
    <row r="1947" spans="1:6" ht="12.75">
      <c r="A1947" s="18"/>
      <c r="B1947" s="86"/>
      <c r="C1947" s="220"/>
      <c r="D1947" s="96"/>
      <c r="E1947" s="96"/>
      <c r="F1947" s="278"/>
    </row>
    <row r="1948" spans="1:6" ht="12.75">
      <c r="A1948" s="18"/>
      <c r="B1948" s="86"/>
      <c r="C1948" s="220"/>
      <c r="D1948" s="96"/>
      <c r="E1948" s="96"/>
      <c r="F1948" s="278"/>
    </row>
    <row r="1949" spans="1:6" ht="12.75">
      <c r="A1949" s="18"/>
      <c r="B1949" s="86"/>
      <c r="C1949" s="220"/>
      <c r="D1949" s="96"/>
      <c r="E1949" s="96"/>
      <c r="F1949" s="278"/>
    </row>
    <row r="1950" spans="1:6" ht="12.75">
      <c r="A1950" s="18"/>
      <c r="B1950" s="86"/>
      <c r="C1950" s="220"/>
      <c r="D1950" s="96"/>
      <c r="E1950" s="96"/>
      <c r="F1950" s="278"/>
    </row>
    <row r="1951" spans="1:6" ht="12.75">
      <c r="A1951" s="18"/>
      <c r="B1951" s="86"/>
      <c r="C1951" s="220"/>
      <c r="D1951" s="96"/>
      <c r="E1951" s="96"/>
      <c r="F1951" s="278"/>
    </row>
    <row r="1952" spans="1:6" ht="12.75">
      <c r="A1952" s="18"/>
      <c r="B1952" s="86"/>
      <c r="C1952" s="220"/>
      <c r="D1952" s="96"/>
      <c r="E1952" s="96"/>
      <c r="F1952" s="278"/>
    </row>
    <row r="1953" spans="1:6" ht="12.75">
      <c r="A1953" s="18"/>
      <c r="B1953" s="86"/>
      <c r="C1953" s="220"/>
      <c r="D1953" s="96"/>
      <c r="E1953" s="96"/>
      <c r="F1953" s="278"/>
    </row>
    <row r="1954" spans="1:6" ht="12.75">
      <c r="A1954" s="18"/>
      <c r="B1954" s="86"/>
      <c r="C1954" s="220"/>
      <c r="D1954" s="96"/>
      <c r="E1954" s="96"/>
      <c r="F1954" s="278"/>
    </row>
    <row r="1955" spans="1:6" ht="12.75">
      <c r="A1955" s="18"/>
      <c r="B1955" s="86"/>
      <c r="C1955" s="220"/>
      <c r="D1955" s="96"/>
      <c r="E1955" s="96"/>
      <c r="F1955" s="278"/>
    </row>
    <row r="1956" spans="1:6" ht="12.75">
      <c r="A1956" s="18"/>
      <c r="B1956" s="86"/>
      <c r="C1956" s="220"/>
      <c r="D1956" s="96"/>
      <c r="E1956" s="96"/>
      <c r="F1956" s="278"/>
    </row>
    <row r="1957" spans="1:6" ht="12.75">
      <c r="A1957" s="18"/>
      <c r="B1957" s="86"/>
      <c r="C1957" s="220"/>
      <c r="D1957" s="96"/>
      <c r="E1957" s="96"/>
      <c r="F1957" s="278"/>
    </row>
    <row r="1958" spans="1:6" ht="12.75">
      <c r="A1958" s="18"/>
      <c r="B1958" s="86"/>
      <c r="C1958" s="220"/>
      <c r="D1958" s="96"/>
      <c r="E1958" s="96"/>
      <c r="F1958" s="278"/>
    </row>
    <row r="1959" spans="1:6" ht="12.75">
      <c r="A1959" s="18"/>
      <c r="B1959" s="86"/>
      <c r="C1959" s="220"/>
      <c r="D1959" s="96"/>
      <c r="E1959" s="96"/>
      <c r="F1959" s="278"/>
    </row>
    <row r="1960" spans="1:6" ht="12.75">
      <c r="A1960" s="18"/>
      <c r="B1960" s="86"/>
      <c r="C1960" s="220"/>
      <c r="D1960" s="96"/>
      <c r="E1960" s="96"/>
      <c r="F1960" s="278"/>
    </row>
    <row r="1961" spans="1:6" ht="12.75">
      <c r="A1961" s="18"/>
      <c r="B1961" s="86"/>
      <c r="C1961" s="220"/>
      <c r="D1961" s="96"/>
      <c r="E1961" s="96"/>
      <c r="F1961" s="278"/>
    </row>
    <row r="1962" spans="1:6" ht="12.75">
      <c r="A1962" s="18"/>
      <c r="B1962" s="86"/>
      <c r="C1962" s="220"/>
      <c r="D1962" s="96"/>
      <c r="E1962" s="96"/>
      <c r="F1962" s="278"/>
    </row>
    <row r="1963" spans="1:6" ht="12.75">
      <c r="A1963" s="18"/>
      <c r="B1963" s="86"/>
      <c r="C1963" s="220"/>
      <c r="D1963" s="96"/>
      <c r="E1963" s="96"/>
      <c r="F1963" s="278"/>
    </row>
    <row r="1964" spans="1:6" ht="12.75">
      <c r="A1964" s="18"/>
      <c r="B1964" s="86"/>
      <c r="C1964" s="220"/>
      <c r="D1964" s="96"/>
      <c r="E1964" s="96"/>
      <c r="F1964" s="278"/>
    </row>
    <row r="1965" spans="1:6" ht="12.75">
      <c r="A1965" s="18"/>
      <c r="B1965" s="86"/>
      <c r="C1965" s="220"/>
      <c r="D1965" s="96"/>
      <c r="E1965" s="96"/>
      <c r="F1965" s="278"/>
    </row>
    <row r="1966" spans="1:6" ht="12.75">
      <c r="A1966" s="18"/>
      <c r="B1966" s="86"/>
      <c r="C1966" s="220"/>
      <c r="D1966" s="96"/>
      <c r="E1966" s="96"/>
      <c r="F1966" s="278"/>
    </row>
    <row r="1967" spans="1:6" ht="12.75">
      <c r="A1967" s="18"/>
      <c r="B1967" s="86"/>
      <c r="C1967" s="220"/>
      <c r="D1967" s="96"/>
      <c r="E1967" s="96"/>
      <c r="F1967" s="278"/>
    </row>
    <row r="1968" spans="1:6" ht="12.75">
      <c r="A1968" s="18"/>
      <c r="B1968" s="86"/>
      <c r="C1968" s="220"/>
      <c r="D1968" s="96"/>
      <c r="E1968" s="96"/>
      <c r="F1968" s="278"/>
    </row>
    <row r="1969" spans="1:6" ht="12.75">
      <c r="A1969" s="18"/>
      <c r="B1969" s="86"/>
      <c r="C1969" s="220"/>
      <c r="D1969" s="96"/>
      <c r="E1969" s="96"/>
      <c r="F1969" s="278"/>
    </row>
    <row r="1970" spans="1:6" ht="12.75">
      <c r="A1970" s="18"/>
      <c r="B1970" s="86"/>
      <c r="C1970" s="220"/>
      <c r="D1970" s="96"/>
      <c r="E1970" s="96"/>
      <c r="F1970" s="278"/>
    </row>
    <row r="1971" spans="1:6" ht="12.75">
      <c r="A1971" s="18"/>
      <c r="B1971" s="86"/>
      <c r="C1971" s="220"/>
      <c r="D1971" s="96"/>
      <c r="E1971" s="96"/>
      <c r="F1971" s="278"/>
    </row>
    <row r="1972" spans="1:6" ht="12.75">
      <c r="A1972" s="18"/>
      <c r="B1972" s="86"/>
      <c r="C1972" s="220"/>
      <c r="D1972" s="96"/>
      <c r="E1972" s="96"/>
      <c r="F1972" s="278"/>
    </row>
    <row r="1973" spans="1:6" ht="12.75">
      <c r="A1973" s="18"/>
      <c r="B1973" s="86"/>
      <c r="C1973" s="220"/>
      <c r="D1973" s="96"/>
      <c r="E1973" s="96"/>
      <c r="F1973" s="278"/>
    </row>
    <row r="1974" spans="1:6" ht="12.75">
      <c r="A1974" s="18"/>
      <c r="B1974" s="86"/>
      <c r="C1974" s="220"/>
      <c r="D1974" s="96"/>
      <c r="E1974" s="96"/>
      <c r="F1974" s="278"/>
    </row>
    <row r="1975" spans="1:6" ht="12.75">
      <c r="A1975" s="18"/>
      <c r="B1975" s="86"/>
      <c r="C1975" s="220"/>
      <c r="D1975" s="96"/>
      <c r="E1975" s="96"/>
      <c r="F1975" s="278"/>
    </row>
    <row r="1976" spans="1:6" ht="12.75">
      <c r="A1976" s="18"/>
      <c r="B1976" s="86"/>
      <c r="C1976" s="220"/>
      <c r="D1976" s="96"/>
      <c r="E1976" s="96"/>
      <c r="F1976" s="278"/>
    </row>
    <row r="1977" spans="1:6" ht="12.75">
      <c r="A1977" s="18"/>
      <c r="B1977" s="86"/>
      <c r="C1977" s="220"/>
      <c r="D1977" s="96"/>
      <c r="E1977" s="96"/>
      <c r="F1977" s="278"/>
    </row>
    <row r="1978" spans="1:6" ht="12.75">
      <c r="A1978" s="18"/>
      <c r="B1978" s="86"/>
      <c r="C1978" s="220"/>
      <c r="D1978" s="96"/>
      <c r="E1978" s="96"/>
      <c r="F1978" s="278"/>
    </row>
    <row r="1979" spans="1:6" ht="12.75">
      <c r="A1979" s="18"/>
      <c r="B1979" s="86"/>
      <c r="C1979" s="220"/>
      <c r="D1979" s="96"/>
      <c r="E1979" s="96"/>
      <c r="F1979" s="278"/>
    </row>
    <row r="1980" spans="1:6" ht="12.75">
      <c r="A1980" s="18"/>
      <c r="B1980" s="86"/>
      <c r="C1980" s="220"/>
      <c r="D1980" s="96"/>
      <c r="E1980" s="96"/>
      <c r="F1980" s="278"/>
    </row>
    <row r="1981" spans="1:6" ht="12.75">
      <c r="A1981" s="18"/>
      <c r="B1981" s="86"/>
      <c r="C1981" s="220"/>
      <c r="D1981" s="96"/>
      <c r="E1981" s="96"/>
      <c r="F1981" s="278"/>
    </row>
    <row r="1982" spans="1:6" ht="12.75">
      <c r="A1982" s="18"/>
      <c r="B1982" s="86"/>
      <c r="C1982" s="220"/>
      <c r="D1982" s="96"/>
      <c r="E1982" s="96"/>
      <c r="F1982" s="278"/>
    </row>
    <row r="1983" spans="1:6" ht="12.75">
      <c r="A1983" s="18"/>
      <c r="B1983" s="86"/>
      <c r="C1983" s="220"/>
      <c r="D1983" s="96"/>
      <c r="E1983" s="96"/>
      <c r="F1983" s="278"/>
    </row>
    <row r="1984" spans="1:6" ht="12.75">
      <c r="A1984" s="18"/>
      <c r="B1984" s="86"/>
      <c r="C1984" s="220"/>
      <c r="D1984" s="96"/>
      <c r="E1984" s="96"/>
      <c r="F1984" s="278"/>
    </row>
    <row r="1985" spans="1:6" ht="12.75">
      <c r="A1985" s="18"/>
      <c r="B1985" s="86"/>
      <c r="C1985" s="220"/>
      <c r="D1985" s="96"/>
      <c r="E1985" s="96"/>
      <c r="F1985" s="278"/>
    </row>
    <row r="1986" spans="1:6" ht="12.75">
      <c r="A1986" s="18"/>
      <c r="B1986" s="86"/>
      <c r="C1986" s="220"/>
      <c r="D1986" s="96"/>
      <c r="E1986" s="96"/>
      <c r="F1986" s="278"/>
    </row>
    <row r="1987" spans="1:6" ht="12.75">
      <c r="A1987" s="18"/>
      <c r="B1987" s="86"/>
      <c r="C1987" s="220"/>
      <c r="D1987" s="96"/>
      <c r="E1987" s="96"/>
      <c r="F1987" s="278"/>
    </row>
    <row r="1988" spans="1:6" ht="12.75">
      <c r="A1988" s="18"/>
      <c r="B1988" s="86"/>
      <c r="C1988" s="220"/>
      <c r="D1988" s="96"/>
      <c r="E1988" s="96"/>
      <c r="F1988" s="278"/>
    </row>
    <row r="1989" spans="1:6" ht="12.75">
      <c r="A1989" s="18"/>
      <c r="B1989" s="86"/>
      <c r="C1989" s="220"/>
      <c r="D1989" s="96"/>
      <c r="E1989" s="96"/>
      <c r="F1989" s="278"/>
    </row>
  </sheetData>
  <mergeCells count="10">
    <mergeCell ref="E70:E71"/>
    <mergeCell ref="A105:A106"/>
    <mergeCell ref="B105:B106"/>
    <mergeCell ref="C105:C106"/>
    <mergeCell ref="E105:E106"/>
    <mergeCell ref="F170:F180"/>
    <mergeCell ref="F137:F143"/>
    <mergeCell ref="C197:D197"/>
    <mergeCell ref="F151:F154"/>
    <mergeCell ref="F144:F145"/>
  </mergeCells>
  <printOptions/>
  <pageMargins left="0.45" right="0.2" top="0.54" bottom="0.39" header="0.39" footer="0.37"/>
  <pageSetup horizontalDpi="300" verticalDpi="300" orientation="landscape" paperSize="9" scale="67" r:id="rId2"/>
  <rowBreaks count="4" manualBreakCount="4">
    <brk id="44" max="5" man="1"/>
    <brk id="94" max="5" man="1"/>
    <brk id="126" max="5" man="1"/>
    <brk id="15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2"/>
  <sheetViews>
    <sheetView zoomScaleSheetLayoutView="100" workbookViewId="0" topLeftCell="A1">
      <selection activeCell="B14" sqref="B14"/>
    </sheetView>
  </sheetViews>
  <sheetFormatPr defaultColWidth="9.00390625" defaultRowHeight="12.75"/>
  <cols>
    <col min="1" max="1" width="39.375" style="13" customWidth="1"/>
    <col min="2" max="2" width="15.75390625" style="11" customWidth="1"/>
    <col min="3" max="3" width="24.00390625" style="51" customWidth="1"/>
    <col min="4" max="4" width="21.00390625" style="65" customWidth="1"/>
    <col min="5" max="5" width="28.125" style="77" customWidth="1"/>
    <col min="6" max="8" width="9.125" style="1" customWidth="1"/>
  </cols>
  <sheetData>
    <row r="1" spans="1:5" ht="12.75">
      <c r="A1" s="12" t="s">
        <v>886</v>
      </c>
      <c r="B1" s="14"/>
      <c r="C1" s="283"/>
      <c r="D1" s="284"/>
      <c r="E1" s="532"/>
    </row>
    <row r="2" spans="1:5" ht="12.75">
      <c r="A2" s="17" t="s">
        <v>480</v>
      </c>
      <c r="B2" s="15"/>
      <c r="C2" s="285"/>
      <c r="D2" s="285"/>
      <c r="E2" s="533"/>
    </row>
    <row r="3" spans="1:9" ht="21">
      <c r="A3" s="121" t="s">
        <v>2</v>
      </c>
      <c r="B3" s="16" t="s">
        <v>18</v>
      </c>
      <c r="C3" s="286" t="s">
        <v>17</v>
      </c>
      <c r="D3" s="282" t="s">
        <v>22</v>
      </c>
      <c r="E3" s="164" t="s">
        <v>35</v>
      </c>
      <c r="F3" s="85"/>
      <c r="G3" s="85"/>
      <c r="H3" s="85"/>
      <c r="I3" s="99"/>
    </row>
    <row r="4" spans="1:9" s="7" customFormat="1" ht="12.75">
      <c r="A4" s="335" t="s">
        <v>36</v>
      </c>
      <c r="B4" s="188"/>
      <c r="C4" s="287"/>
      <c r="D4" s="288"/>
      <c r="E4" s="258"/>
      <c r="F4" s="85"/>
      <c r="G4" s="85"/>
      <c r="H4" s="85"/>
      <c r="I4" s="99"/>
    </row>
    <row r="5" spans="1:9" s="7" customFormat="1" ht="12.75">
      <c r="A5" s="466" t="s">
        <v>629</v>
      </c>
      <c r="B5" s="467"/>
      <c r="C5" s="468"/>
      <c r="D5" s="469"/>
      <c r="E5" s="470"/>
      <c r="F5" s="85"/>
      <c r="G5" s="85"/>
      <c r="H5" s="85"/>
      <c r="I5" s="99"/>
    </row>
    <row r="6" spans="1:10" s="62" customFormat="1" ht="21">
      <c r="A6" s="77" t="s">
        <v>126</v>
      </c>
      <c r="B6" s="181">
        <v>2004</v>
      </c>
      <c r="C6" s="419">
        <v>2660.52</v>
      </c>
      <c r="D6" s="134"/>
      <c r="E6" s="289"/>
      <c r="F6" s="85"/>
      <c r="G6" s="85"/>
      <c r="H6" s="85"/>
      <c r="I6" s="99"/>
      <c r="J6" s="172"/>
    </row>
    <row r="7" spans="1:10" s="62" customFormat="1" ht="12.75">
      <c r="A7" s="77" t="s">
        <v>127</v>
      </c>
      <c r="B7" s="181">
        <v>2004</v>
      </c>
      <c r="C7" s="419">
        <v>3151.85</v>
      </c>
      <c r="D7" s="134"/>
      <c r="E7" s="289"/>
      <c r="F7" s="85"/>
      <c r="G7" s="85"/>
      <c r="H7" s="85"/>
      <c r="I7" s="99"/>
      <c r="J7" s="172"/>
    </row>
    <row r="8" spans="1:10" s="62" customFormat="1" ht="12.75">
      <c r="A8" s="77" t="s">
        <v>128</v>
      </c>
      <c r="B8" s="181">
        <v>2004</v>
      </c>
      <c r="C8" s="419">
        <v>6575</v>
      </c>
      <c r="D8" s="134"/>
      <c r="E8" s="289"/>
      <c r="F8" s="85"/>
      <c r="G8" s="85"/>
      <c r="H8" s="85"/>
      <c r="I8" s="99"/>
      <c r="J8" s="172"/>
    </row>
    <row r="9" spans="1:10" s="62" customFormat="1" ht="21">
      <c r="A9" s="77" t="s">
        <v>129</v>
      </c>
      <c r="B9" s="181" t="s">
        <v>687</v>
      </c>
      <c r="C9" s="419">
        <v>4218.28</v>
      </c>
      <c r="D9" s="134"/>
      <c r="E9" s="289"/>
      <c r="F9" s="85"/>
      <c r="G9" s="85"/>
      <c r="H9" s="85"/>
      <c r="I9" s="99"/>
      <c r="J9" s="172"/>
    </row>
    <row r="10" spans="1:10" s="62" customFormat="1" ht="12.75">
      <c r="A10" s="77" t="s">
        <v>127</v>
      </c>
      <c r="B10" s="181">
        <v>2007</v>
      </c>
      <c r="C10" s="419">
        <v>2715.99</v>
      </c>
      <c r="D10" s="134"/>
      <c r="E10" s="289"/>
      <c r="F10" s="85"/>
      <c r="G10" s="85"/>
      <c r="H10" s="85"/>
      <c r="I10" s="99"/>
      <c r="J10" s="172"/>
    </row>
    <row r="11" spans="1:10" s="62" customFormat="1" ht="12.75">
      <c r="A11" s="77" t="s">
        <v>546</v>
      </c>
      <c r="B11" s="181" t="s">
        <v>545</v>
      </c>
      <c r="C11" s="419">
        <v>4134.58</v>
      </c>
      <c r="D11" s="134"/>
      <c r="E11" s="289"/>
      <c r="F11" s="85"/>
      <c r="G11" s="85"/>
      <c r="H11" s="85"/>
      <c r="I11" s="99"/>
      <c r="J11" s="172"/>
    </row>
    <row r="12" spans="1:10" s="62" customFormat="1" ht="12.75">
      <c r="A12" s="77" t="s">
        <v>554</v>
      </c>
      <c r="B12" s="181" t="s">
        <v>545</v>
      </c>
      <c r="C12" s="419">
        <v>24437.95</v>
      </c>
      <c r="D12" s="134"/>
      <c r="E12" s="289"/>
      <c r="F12" s="85"/>
      <c r="G12" s="85"/>
      <c r="H12" s="85"/>
      <c r="I12" s="99"/>
      <c r="J12" s="172"/>
    </row>
    <row r="13" spans="1:10" s="62" customFormat="1" ht="12.75">
      <c r="A13" s="143" t="s">
        <v>130</v>
      </c>
      <c r="B13" s="181">
        <v>2004</v>
      </c>
      <c r="C13" s="419">
        <v>7255.34</v>
      </c>
      <c r="D13" s="134"/>
      <c r="E13" s="289"/>
      <c r="F13" s="85"/>
      <c r="G13" s="85"/>
      <c r="H13" s="85"/>
      <c r="I13" s="99"/>
      <c r="J13" s="172"/>
    </row>
    <row r="14" spans="1:10" s="62" customFormat="1" ht="12.75">
      <c r="A14" s="77" t="s">
        <v>127</v>
      </c>
      <c r="B14" s="181">
        <v>2005</v>
      </c>
      <c r="C14" s="419">
        <v>2092.56</v>
      </c>
      <c r="D14" s="134"/>
      <c r="E14" s="289"/>
      <c r="F14" s="85"/>
      <c r="G14" s="85"/>
      <c r="H14" s="85"/>
      <c r="I14" s="99"/>
      <c r="J14" s="172"/>
    </row>
    <row r="15" spans="1:10" s="62" customFormat="1" ht="12.75">
      <c r="A15" s="77" t="s">
        <v>127</v>
      </c>
      <c r="B15" s="181">
        <v>2005</v>
      </c>
      <c r="C15" s="419">
        <v>2669.15</v>
      </c>
      <c r="D15" s="134"/>
      <c r="E15" s="289"/>
      <c r="F15" s="85"/>
      <c r="G15" s="85"/>
      <c r="H15" s="85"/>
      <c r="I15" s="99"/>
      <c r="J15" s="172"/>
    </row>
    <row r="16" spans="1:10" s="62" customFormat="1" ht="12.75">
      <c r="A16" s="77" t="s">
        <v>127</v>
      </c>
      <c r="B16" s="181">
        <v>2005</v>
      </c>
      <c r="C16" s="419">
        <v>3167.17</v>
      </c>
      <c r="D16" s="134"/>
      <c r="E16" s="289"/>
      <c r="F16" s="85"/>
      <c r="G16" s="85"/>
      <c r="H16" s="85"/>
      <c r="I16" s="99"/>
      <c r="J16" s="172"/>
    </row>
    <row r="17" spans="1:10" s="62" customFormat="1" ht="15" customHeight="1">
      <c r="A17" s="411" t="s">
        <v>547</v>
      </c>
      <c r="B17" s="236">
        <v>2005</v>
      </c>
      <c r="C17" s="420">
        <v>3572.35</v>
      </c>
      <c r="D17" s="225"/>
      <c r="E17" s="382"/>
      <c r="F17" s="85"/>
      <c r="G17" s="85"/>
      <c r="H17" s="85"/>
      <c r="I17" s="99"/>
      <c r="J17" s="172"/>
    </row>
    <row r="18" spans="1:10" s="62" customFormat="1" ht="15" customHeight="1">
      <c r="A18" s="411" t="s">
        <v>548</v>
      </c>
      <c r="B18" s="236">
        <v>2005</v>
      </c>
      <c r="C18" s="420">
        <v>3294.35</v>
      </c>
      <c r="D18" s="225"/>
      <c r="E18" s="382"/>
      <c r="F18" s="85"/>
      <c r="G18" s="85"/>
      <c r="H18" s="85"/>
      <c r="I18" s="99"/>
      <c r="J18" s="172"/>
    </row>
    <row r="19" spans="1:10" s="62" customFormat="1" ht="15" customHeight="1">
      <c r="A19" s="411" t="s">
        <v>549</v>
      </c>
      <c r="B19" s="236" t="s">
        <v>550</v>
      </c>
      <c r="C19" s="420">
        <v>12018.22</v>
      </c>
      <c r="D19" s="225"/>
      <c r="E19" s="382"/>
      <c r="F19" s="85"/>
      <c r="G19" s="85"/>
      <c r="H19" s="85"/>
      <c r="I19" s="99"/>
      <c r="J19" s="172"/>
    </row>
    <row r="20" spans="1:10" s="62" customFormat="1" ht="21.75" customHeight="1">
      <c r="A20" s="411" t="s">
        <v>551</v>
      </c>
      <c r="B20" s="236">
        <v>2006</v>
      </c>
      <c r="C20" s="420">
        <v>7243.78</v>
      </c>
      <c r="D20" s="225"/>
      <c r="E20" s="382"/>
      <c r="F20" s="85"/>
      <c r="G20" s="85"/>
      <c r="H20" s="85"/>
      <c r="I20" s="99"/>
      <c r="J20" s="172"/>
    </row>
    <row r="21" spans="1:10" s="62" customFormat="1" ht="21.75" customHeight="1">
      <c r="A21" s="411" t="s">
        <v>546</v>
      </c>
      <c r="B21" s="236" t="s">
        <v>545</v>
      </c>
      <c r="C21" s="420">
        <v>4134.58</v>
      </c>
      <c r="D21" s="225"/>
      <c r="E21" s="382"/>
      <c r="F21" s="85"/>
      <c r="G21" s="85"/>
      <c r="H21" s="85"/>
      <c r="I21" s="99"/>
      <c r="J21" s="172"/>
    </row>
    <row r="22" spans="1:10" s="62" customFormat="1" ht="15" customHeight="1">
      <c r="A22" s="411" t="s">
        <v>552</v>
      </c>
      <c r="B22" s="236">
        <v>2006</v>
      </c>
      <c r="C22" s="420">
        <v>15243.5</v>
      </c>
      <c r="D22" s="225"/>
      <c r="E22" s="382"/>
      <c r="F22" s="85"/>
      <c r="G22" s="85"/>
      <c r="H22" s="85"/>
      <c r="I22" s="99"/>
      <c r="J22" s="172"/>
    </row>
    <row r="23" spans="1:10" s="62" customFormat="1" ht="15" customHeight="1">
      <c r="A23" s="411" t="s">
        <v>553</v>
      </c>
      <c r="B23" s="236">
        <v>2006</v>
      </c>
      <c r="C23" s="420">
        <v>3161</v>
      </c>
      <c r="D23" s="225"/>
      <c r="E23" s="382"/>
      <c r="F23" s="85"/>
      <c r="G23" s="85"/>
      <c r="H23" s="85"/>
      <c r="I23" s="99"/>
      <c r="J23" s="172"/>
    </row>
    <row r="24" spans="1:10" s="62" customFormat="1" ht="15" customHeight="1">
      <c r="A24" s="411" t="s">
        <v>553</v>
      </c>
      <c r="B24" s="236">
        <v>2006</v>
      </c>
      <c r="C24" s="420">
        <v>3270.73</v>
      </c>
      <c r="D24" s="225"/>
      <c r="E24" s="382"/>
      <c r="F24" s="85"/>
      <c r="G24" s="85"/>
      <c r="H24" s="85"/>
      <c r="I24" s="99"/>
      <c r="J24" s="172"/>
    </row>
    <row r="25" spans="1:10" s="62" customFormat="1" ht="15" customHeight="1">
      <c r="A25" s="411" t="s">
        <v>553</v>
      </c>
      <c r="B25" s="236">
        <v>2006</v>
      </c>
      <c r="C25" s="420">
        <v>3950</v>
      </c>
      <c r="D25" s="225"/>
      <c r="E25" s="382"/>
      <c r="F25" s="85"/>
      <c r="G25" s="85"/>
      <c r="H25" s="85"/>
      <c r="I25" s="99"/>
      <c r="J25" s="172"/>
    </row>
    <row r="26" spans="1:10" s="62" customFormat="1" ht="15" customHeight="1">
      <c r="A26" s="411" t="s">
        <v>553</v>
      </c>
      <c r="B26" s="236">
        <v>2006</v>
      </c>
      <c r="C26" s="420">
        <v>3161.76</v>
      </c>
      <c r="D26" s="225"/>
      <c r="E26" s="382"/>
      <c r="F26" s="85"/>
      <c r="G26" s="85"/>
      <c r="H26" s="85"/>
      <c r="I26" s="99"/>
      <c r="J26" s="172"/>
    </row>
    <row r="27" spans="1:10" s="62" customFormat="1" ht="15" customHeight="1">
      <c r="A27" s="411" t="s">
        <v>553</v>
      </c>
      <c r="B27" s="236">
        <v>2006</v>
      </c>
      <c r="C27" s="420">
        <v>3171.12</v>
      </c>
      <c r="D27" s="225"/>
      <c r="E27" s="382"/>
      <c r="F27" s="85"/>
      <c r="G27" s="85"/>
      <c r="H27" s="85"/>
      <c r="I27" s="99"/>
      <c r="J27" s="172"/>
    </row>
    <row r="28" spans="1:10" s="62" customFormat="1" ht="15" customHeight="1">
      <c r="A28" s="411" t="s">
        <v>553</v>
      </c>
      <c r="B28" s="236">
        <v>2006</v>
      </c>
      <c r="C28" s="420">
        <v>3235.75</v>
      </c>
      <c r="D28" s="225"/>
      <c r="E28" s="382"/>
      <c r="F28" s="85"/>
      <c r="G28" s="85"/>
      <c r="H28" s="85"/>
      <c r="I28" s="99"/>
      <c r="J28" s="172"/>
    </row>
    <row r="29" spans="1:10" s="62" customFormat="1" ht="15" customHeight="1">
      <c r="A29" s="411" t="s">
        <v>624</v>
      </c>
      <c r="B29" s="236">
        <v>2007</v>
      </c>
      <c r="C29" s="420">
        <v>4157.14</v>
      </c>
      <c r="D29" s="225"/>
      <c r="E29" s="382"/>
      <c r="F29" s="85"/>
      <c r="G29" s="85"/>
      <c r="H29" s="85"/>
      <c r="I29" s="99"/>
      <c r="J29" s="172"/>
    </row>
    <row r="30" spans="1:10" s="62" customFormat="1" ht="15" customHeight="1">
      <c r="A30" s="411" t="s">
        <v>625</v>
      </c>
      <c r="B30" s="236">
        <v>2008</v>
      </c>
      <c r="C30" s="420">
        <v>3542.45</v>
      </c>
      <c r="D30" s="225"/>
      <c r="E30" s="382"/>
      <c r="F30" s="85"/>
      <c r="G30" s="85"/>
      <c r="H30" s="85"/>
      <c r="I30" s="99"/>
      <c r="J30" s="172"/>
    </row>
    <row r="31" spans="1:10" s="62" customFormat="1" ht="15" customHeight="1">
      <c r="A31" s="411" t="s">
        <v>627</v>
      </c>
      <c r="B31" s="236">
        <v>2006</v>
      </c>
      <c r="C31" s="420">
        <v>4447.58</v>
      </c>
      <c r="D31" s="225"/>
      <c r="E31" s="382"/>
      <c r="F31" s="85"/>
      <c r="G31" s="85"/>
      <c r="H31" s="85"/>
      <c r="I31" s="99"/>
      <c r="J31" s="172"/>
    </row>
    <row r="32" spans="1:10" s="62" customFormat="1" ht="15" customHeight="1">
      <c r="A32" s="411" t="s">
        <v>628</v>
      </c>
      <c r="B32" s="236">
        <v>2007</v>
      </c>
      <c r="C32" s="420">
        <v>9869.8</v>
      </c>
      <c r="D32" s="225"/>
      <c r="E32" s="382"/>
      <c r="F32" s="85"/>
      <c r="G32" s="85"/>
      <c r="H32" s="85"/>
      <c r="I32" s="99"/>
      <c r="J32" s="172"/>
    </row>
    <row r="33" spans="1:10" s="62" customFormat="1" ht="15" customHeight="1">
      <c r="A33" s="411" t="s">
        <v>688</v>
      </c>
      <c r="B33" s="236">
        <v>2008</v>
      </c>
      <c r="C33" s="420">
        <v>49800.4</v>
      </c>
      <c r="D33" s="225"/>
      <c r="E33" s="382"/>
      <c r="F33" s="85"/>
      <c r="G33" s="85"/>
      <c r="H33" s="85"/>
      <c r="I33" s="99"/>
      <c r="J33" s="172"/>
    </row>
    <row r="34" spans="1:10" s="62" customFormat="1" ht="15" customHeight="1">
      <c r="A34" s="411" t="s">
        <v>125</v>
      </c>
      <c r="B34" s="236">
        <v>2007</v>
      </c>
      <c r="C34" s="420">
        <v>1710</v>
      </c>
      <c r="D34" s="225"/>
      <c r="E34" s="382"/>
      <c r="F34" s="85"/>
      <c r="G34" s="85"/>
      <c r="H34" s="85"/>
      <c r="I34" s="99"/>
      <c r="J34" s="172"/>
    </row>
    <row r="35" spans="1:10" s="62" customFormat="1" ht="15" customHeight="1">
      <c r="A35" s="411" t="s">
        <v>689</v>
      </c>
      <c r="B35" s="236">
        <v>2007</v>
      </c>
      <c r="C35" s="420">
        <v>3471.16</v>
      </c>
      <c r="D35" s="225"/>
      <c r="E35" s="382"/>
      <c r="F35" s="85"/>
      <c r="G35" s="85"/>
      <c r="H35" s="85"/>
      <c r="I35" s="99"/>
      <c r="J35" s="172"/>
    </row>
    <row r="36" spans="1:10" s="62" customFormat="1" ht="15" customHeight="1">
      <c r="A36" s="411" t="s">
        <v>689</v>
      </c>
      <c r="B36" s="236">
        <v>2007</v>
      </c>
      <c r="C36" s="420">
        <v>3290</v>
      </c>
      <c r="D36" s="225"/>
      <c r="E36" s="382"/>
      <c r="F36" s="85"/>
      <c r="G36" s="85"/>
      <c r="H36" s="85"/>
      <c r="I36" s="99"/>
      <c r="J36" s="172"/>
    </row>
    <row r="37" spans="1:10" s="62" customFormat="1" ht="15" customHeight="1">
      <c r="A37" s="411" t="s">
        <v>689</v>
      </c>
      <c r="B37" s="236">
        <v>2007</v>
      </c>
      <c r="C37" s="420">
        <v>2855</v>
      </c>
      <c r="D37" s="225"/>
      <c r="E37" s="382"/>
      <c r="F37" s="85"/>
      <c r="G37" s="85"/>
      <c r="H37" s="85"/>
      <c r="I37" s="99"/>
      <c r="J37" s="172"/>
    </row>
    <row r="38" spans="1:10" s="62" customFormat="1" ht="15" customHeight="1">
      <c r="A38" s="411" t="s">
        <v>125</v>
      </c>
      <c r="B38" s="236">
        <v>2007</v>
      </c>
      <c r="C38" s="420">
        <v>3469</v>
      </c>
      <c r="D38" s="225"/>
      <c r="E38" s="382"/>
      <c r="F38" s="85"/>
      <c r="G38" s="85"/>
      <c r="H38" s="85"/>
      <c r="I38" s="99"/>
      <c r="J38" s="172"/>
    </row>
    <row r="39" spans="1:10" s="62" customFormat="1" ht="15" customHeight="1">
      <c r="A39" s="411" t="s">
        <v>125</v>
      </c>
      <c r="B39" s="236">
        <v>2007</v>
      </c>
      <c r="C39" s="420">
        <v>2828.4</v>
      </c>
      <c r="D39" s="225"/>
      <c r="E39" s="382"/>
      <c r="F39" s="85"/>
      <c r="G39" s="85"/>
      <c r="H39" s="85"/>
      <c r="I39" s="99"/>
      <c r="J39" s="172"/>
    </row>
    <row r="40" spans="1:10" s="62" customFormat="1" ht="15" customHeight="1">
      <c r="A40" s="411" t="s">
        <v>125</v>
      </c>
      <c r="B40" s="236">
        <v>2007</v>
      </c>
      <c r="C40" s="420">
        <v>3288.04</v>
      </c>
      <c r="D40" s="225"/>
      <c r="E40" s="382"/>
      <c r="F40" s="85"/>
      <c r="G40" s="85"/>
      <c r="H40" s="85"/>
      <c r="I40" s="99"/>
      <c r="J40" s="172"/>
    </row>
    <row r="41" spans="1:10" s="62" customFormat="1" ht="15" customHeight="1">
      <c r="A41" s="411" t="s">
        <v>125</v>
      </c>
      <c r="B41" s="236">
        <v>2007</v>
      </c>
      <c r="C41" s="420">
        <v>3288.04</v>
      </c>
      <c r="D41" s="225"/>
      <c r="E41" s="382"/>
      <c r="F41" s="85"/>
      <c r="G41" s="85"/>
      <c r="H41" s="85"/>
      <c r="I41" s="99"/>
      <c r="J41" s="172"/>
    </row>
    <row r="42" spans="1:10" s="62" customFormat="1" ht="15" customHeight="1">
      <c r="A42" s="411" t="s">
        <v>690</v>
      </c>
      <c r="B42" s="236">
        <v>2008</v>
      </c>
      <c r="C42" s="420">
        <v>430</v>
      </c>
      <c r="D42" s="225"/>
      <c r="E42" s="382"/>
      <c r="F42" s="85"/>
      <c r="G42" s="85"/>
      <c r="H42" s="85"/>
      <c r="I42" s="99"/>
      <c r="J42" s="172"/>
    </row>
    <row r="43" spans="1:10" s="62" customFormat="1" ht="15" customHeight="1">
      <c r="A43" s="411" t="s">
        <v>691</v>
      </c>
      <c r="B43" s="236">
        <v>2008</v>
      </c>
      <c r="C43" s="420">
        <v>352</v>
      </c>
      <c r="D43" s="225"/>
      <c r="E43" s="382"/>
      <c r="F43" s="85"/>
      <c r="G43" s="85"/>
      <c r="H43" s="85"/>
      <c r="I43" s="99"/>
      <c r="J43" s="172"/>
    </row>
    <row r="44" spans="1:10" s="62" customFormat="1" ht="15" customHeight="1">
      <c r="A44" s="411" t="s">
        <v>693</v>
      </c>
      <c r="B44" s="236">
        <v>2008</v>
      </c>
      <c r="C44" s="420">
        <v>1079</v>
      </c>
      <c r="D44" s="225"/>
      <c r="E44" s="382"/>
      <c r="F44" s="85"/>
      <c r="G44" s="85"/>
      <c r="H44" s="85"/>
      <c r="I44" s="99"/>
      <c r="J44" s="172"/>
    </row>
    <row r="45" spans="1:10" s="62" customFormat="1" ht="15" customHeight="1">
      <c r="A45" s="411" t="s">
        <v>125</v>
      </c>
      <c r="B45" s="236">
        <v>2008</v>
      </c>
      <c r="C45" s="420">
        <v>1364</v>
      </c>
      <c r="D45" s="225"/>
      <c r="E45" s="382"/>
      <c r="F45" s="85"/>
      <c r="G45" s="85"/>
      <c r="H45" s="85"/>
      <c r="I45" s="99"/>
      <c r="J45" s="172"/>
    </row>
    <row r="46" spans="1:10" s="62" customFormat="1" ht="15" customHeight="1">
      <c r="A46" s="411" t="s">
        <v>694</v>
      </c>
      <c r="B46" s="236">
        <v>2008</v>
      </c>
      <c r="C46" s="420">
        <v>550</v>
      </c>
      <c r="D46" s="225"/>
      <c r="E46" s="382"/>
      <c r="F46" s="85"/>
      <c r="G46" s="85"/>
      <c r="H46" s="85"/>
      <c r="I46" s="99"/>
      <c r="J46" s="172"/>
    </row>
    <row r="47" spans="1:10" s="62" customFormat="1" ht="15" customHeight="1">
      <c r="A47" s="411"/>
      <c r="B47" s="471" t="s">
        <v>631</v>
      </c>
      <c r="C47" s="472">
        <f>SUM(C6:C46)</f>
        <v>228327.53999999998</v>
      </c>
      <c r="D47" s="225"/>
      <c r="E47" s="382"/>
      <c r="F47" s="85"/>
      <c r="G47" s="85"/>
      <c r="H47" s="85"/>
      <c r="I47" s="99"/>
      <c r="J47" s="172"/>
    </row>
    <row r="48" spans="1:10" s="62" customFormat="1" ht="15" customHeight="1">
      <c r="A48" s="466" t="s">
        <v>630</v>
      </c>
      <c r="B48" s="467"/>
      <c r="C48" s="468"/>
      <c r="D48" s="469"/>
      <c r="E48" s="470"/>
      <c r="F48" s="85"/>
      <c r="G48" s="85"/>
      <c r="H48" s="85"/>
      <c r="I48" s="99"/>
      <c r="J48" s="172"/>
    </row>
    <row r="49" spans="1:10" s="62" customFormat="1" ht="15" customHeight="1">
      <c r="A49" s="411" t="s">
        <v>622</v>
      </c>
      <c r="B49" s="236">
        <v>2007</v>
      </c>
      <c r="C49" s="420">
        <v>3754.5</v>
      </c>
      <c r="D49" s="225"/>
      <c r="E49" s="382"/>
      <c r="F49" s="85"/>
      <c r="G49" s="85"/>
      <c r="H49" s="85"/>
      <c r="I49" s="99"/>
      <c r="J49" s="172"/>
    </row>
    <row r="50" spans="1:10" s="62" customFormat="1" ht="15" customHeight="1">
      <c r="A50" s="411" t="s">
        <v>623</v>
      </c>
      <c r="B50" s="236">
        <v>2007</v>
      </c>
      <c r="C50" s="420">
        <v>4645.75</v>
      </c>
      <c r="D50" s="225"/>
      <c r="E50" s="382"/>
      <c r="F50" s="85"/>
      <c r="G50" s="85"/>
      <c r="H50" s="85"/>
      <c r="I50" s="99"/>
      <c r="J50" s="172"/>
    </row>
    <row r="51" spans="1:10" s="62" customFormat="1" ht="15" customHeight="1">
      <c r="A51" s="411" t="s">
        <v>626</v>
      </c>
      <c r="B51" s="236">
        <v>2008</v>
      </c>
      <c r="C51" s="420">
        <v>1511.3</v>
      </c>
      <c r="D51" s="225"/>
      <c r="E51" s="382"/>
      <c r="F51" s="85"/>
      <c r="G51" s="85"/>
      <c r="H51" s="85"/>
      <c r="I51" s="99"/>
      <c r="J51" s="172"/>
    </row>
    <row r="52" spans="1:10" s="62" customFormat="1" ht="15" customHeight="1">
      <c r="A52" s="411" t="s">
        <v>692</v>
      </c>
      <c r="B52" s="236">
        <v>2008</v>
      </c>
      <c r="C52" s="420">
        <v>1757.01</v>
      </c>
      <c r="D52" s="225"/>
      <c r="E52" s="382"/>
      <c r="F52" s="85"/>
      <c r="G52" s="85"/>
      <c r="H52" s="85"/>
      <c r="I52" s="99"/>
      <c r="J52" s="172"/>
    </row>
    <row r="53" spans="1:10" s="62" customFormat="1" ht="15" customHeight="1">
      <c r="A53" s="411" t="s">
        <v>695</v>
      </c>
      <c r="B53" s="236">
        <v>2008</v>
      </c>
      <c r="C53" s="420">
        <v>1478</v>
      </c>
      <c r="D53" s="225"/>
      <c r="E53" s="382"/>
      <c r="F53" s="85"/>
      <c r="G53" s="85"/>
      <c r="H53" s="85"/>
      <c r="I53" s="99"/>
      <c r="J53" s="172"/>
    </row>
    <row r="54" spans="1:10" s="62" customFormat="1" ht="15" customHeight="1">
      <c r="A54" s="411" t="s">
        <v>695</v>
      </c>
      <c r="B54" s="236">
        <v>2008</v>
      </c>
      <c r="C54" s="420">
        <v>1477.99</v>
      </c>
      <c r="D54" s="225"/>
      <c r="E54" s="382"/>
      <c r="F54" s="85"/>
      <c r="G54" s="85"/>
      <c r="H54" s="85"/>
      <c r="I54" s="99"/>
      <c r="J54" s="172"/>
    </row>
    <row r="55" spans="1:10" s="62" customFormat="1" ht="15" customHeight="1">
      <c r="A55" s="411" t="s">
        <v>696</v>
      </c>
      <c r="B55" s="236">
        <v>2008</v>
      </c>
      <c r="C55" s="420">
        <v>2475</v>
      </c>
      <c r="D55" s="225"/>
      <c r="E55" s="382"/>
      <c r="F55" s="85"/>
      <c r="G55" s="85"/>
      <c r="H55" s="85"/>
      <c r="I55" s="99"/>
      <c r="J55" s="172"/>
    </row>
    <row r="56" spans="1:10" s="62" customFormat="1" ht="15" customHeight="1">
      <c r="A56" s="411" t="s">
        <v>696</v>
      </c>
      <c r="B56" s="236">
        <v>2008</v>
      </c>
      <c r="C56" s="420">
        <v>2475</v>
      </c>
      <c r="D56" s="225"/>
      <c r="E56" s="382"/>
      <c r="F56" s="85"/>
      <c r="G56" s="85"/>
      <c r="H56" s="85"/>
      <c r="I56" s="99"/>
      <c r="J56" s="172"/>
    </row>
    <row r="57" spans="1:10" s="62" customFormat="1" ht="15" customHeight="1">
      <c r="A57" s="411" t="s">
        <v>696</v>
      </c>
      <c r="B57" s="236">
        <v>2008</v>
      </c>
      <c r="C57" s="420">
        <v>2475</v>
      </c>
      <c r="D57" s="225"/>
      <c r="E57" s="382"/>
      <c r="F57" s="85"/>
      <c r="G57" s="85"/>
      <c r="H57" s="85"/>
      <c r="I57" s="99"/>
      <c r="J57" s="172"/>
    </row>
    <row r="58" spans="1:10" s="62" customFormat="1" ht="15" customHeight="1">
      <c r="A58" s="411"/>
      <c r="B58" s="471" t="s">
        <v>631</v>
      </c>
      <c r="C58" s="472">
        <f>SUM(C49:C57)</f>
        <v>22049.55</v>
      </c>
      <c r="D58" s="225"/>
      <c r="E58" s="382"/>
      <c r="F58" s="85"/>
      <c r="G58" s="85"/>
      <c r="H58" s="85"/>
      <c r="I58" s="99"/>
      <c r="J58" s="172"/>
    </row>
    <row r="59" spans="1:10" s="62" customFormat="1" ht="15" customHeight="1">
      <c r="A59" s="73"/>
      <c r="B59" s="45"/>
      <c r="C59" s="290" t="s">
        <v>33</v>
      </c>
      <c r="D59" s="232">
        <f>C47+C58</f>
        <v>250377.08999999997</v>
      </c>
      <c r="E59" s="37"/>
      <c r="F59" s="85"/>
      <c r="G59" s="85"/>
      <c r="H59" s="85"/>
      <c r="I59" s="99"/>
      <c r="J59" s="172"/>
    </row>
    <row r="60" spans="1:10" s="62" customFormat="1" ht="15" customHeight="1">
      <c r="A60" s="336" t="s">
        <v>256</v>
      </c>
      <c r="B60" s="222"/>
      <c r="C60" s="291"/>
      <c r="D60" s="292"/>
      <c r="E60" s="258"/>
      <c r="F60" s="85"/>
      <c r="G60" s="85"/>
      <c r="H60" s="85"/>
      <c r="I60" s="99"/>
      <c r="J60" s="172"/>
    </row>
    <row r="61" spans="1:10" s="62" customFormat="1" ht="12.75" customHeight="1">
      <c r="A61" s="466" t="s">
        <v>629</v>
      </c>
      <c r="B61" s="467"/>
      <c r="C61" s="468"/>
      <c r="D61" s="469"/>
      <c r="E61" s="470"/>
      <c r="F61" s="85"/>
      <c r="G61" s="85"/>
      <c r="H61" s="85"/>
      <c r="I61" s="99"/>
      <c r="J61" s="172"/>
    </row>
    <row r="62" spans="1:10" s="62" customFormat="1" ht="12.75">
      <c r="A62" s="77" t="s">
        <v>654</v>
      </c>
      <c r="B62" s="181">
        <v>2007</v>
      </c>
      <c r="C62" s="247">
        <v>25582</v>
      </c>
      <c r="D62" s="134"/>
      <c r="E62" s="293"/>
      <c r="F62" s="85"/>
      <c r="G62" s="85"/>
      <c r="H62" s="85"/>
      <c r="I62" s="99"/>
      <c r="J62" s="172"/>
    </row>
    <row r="63" spans="1:10" s="62" customFormat="1" ht="12.75">
      <c r="A63" s="63"/>
      <c r="B63" s="34"/>
      <c r="C63" s="294" t="s">
        <v>33</v>
      </c>
      <c r="D63" s="257">
        <f>SUM(C62:C62)</f>
        <v>25582</v>
      </c>
      <c r="E63" s="295"/>
      <c r="F63" s="85"/>
      <c r="G63" s="85"/>
      <c r="H63" s="85"/>
      <c r="I63" s="99"/>
      <c r="J63" s="172"/>
    </row>
    <row r="64" spans="1:10" s="62" customFormat="1" ht="12.75">
      <c r="A64" s="336" t="s">
        <v>268</v>
      </c>
      <c r="B64" s="222"/>
      <c r="C64" s="291"/>
      <c r="D64" s="292"/>
      <c r="E64" s="258"/>
      <c r="F64" s="85"/>
      <c r="G64" s="85"/>
      <c r="H64" s="85"/>
      <c r="I64" s="99"/>
      <c r="J64" s="172"/>
    </row>
    <row r="65" spans="1:10" s="62" customFormat="1" ht="12.75">
      <c r="A65" s="466" t="s">
        <v>629</v>
      </c>
      <c r="B65" s="467"/>
      <c r="C65" s="468"/>
      <c r="D65" s="469"/>
      <c r="E65" s="470"/>
      <c r="F65" s="85"/>
      <c r="G65" s="85"/>
      <c r="H65" s="85"/>
      <c r="I65" s="99"/>
      <c r="J65" s="172"/>
    </row>
    <row r="66" spans="1:10" s="62" customFormat="1" ht="12.75">
      <c r="A66" s="72" t="s">
        <v>125</v>
      </c>
      <c r="B66" s="415">
        <v>2006</v>
      </c>
      <c r="C66" s="135">
        <v>2750</v>
      </c>
      <c r="D66" s="225"/>
      <c r="E66" s="416"/>
      <c r="F66" s="85"/>
      <c r="G66" s="85"/>
      <c r="H66" s="85"/>
      <c r="I66" s="99"/>
      <c r="J66" s="172"/>
    </row>
    <row r="67" spans="1:10" s="62" customFormat="1" ht="12.75">
      <c r="A67" s="141" t="s">
        <v>507</v>
      </c>
      <c r="B67" s="415">
        <v>2006</v>
      </c>
      <c r="C67" s="135">
        <v>824.14</v>
      </c>
      <c r="D67" s="225"/>
      <c r="E67" s="417"/>
      <c r="F67" s="85"/>
      <c r="G67" s="85"/>
      <c r="H67" s="85"/>
      <c r="I67" s="99"/>
      <c r="J67" s="172"/>
    </row>
    <row r="68" spans="1:10" s="62" customFormat="1" ht="12.75">
      <c r="A68" s="141" t="s">
        <v>508</v>
      </c>
      <c r="B68" s="415">
        <v>2006</v>
      </c>
      <c r="C68" s="135">
        <f>824.07*11</f>
        <v>9064.77</v>
      </c>
      <c r="D68" s="225"/>
      <c r="E68" s="417" t="s">
        <v>509</v>
      </c>
      <c r="F68" s="85"/>
      <c r="G68" s="85"/>
      <c r="H68" s="85"/>
      <c r="I68" s="99"/>
      <c r="J68" s="172"/>
    </row>
    <row r="69" spans="1:10" s="62" customFormat="1" ht="12.75">
      <c r="A69" s="141" t="s">
        <v>511</v>
      </c>
      <c r="B69" s="415">
        <v>2006</v>
      </c>
      <c r="C69" s="135">
        <v>7029.57</v>
      </c>
      <c r="D69" s="225"/>
      <c r="E69" s="417"/>
      <c r="F69" s="85"/>
      <c r="G69" s="85"/>
      <c r="H69" s="85"/>
      <c r="I69" s="99"/>
      <c r="J69" s="172"/>
    </row>
    <row r="70" spans="1:10" s="62" customFormat="1" ht="12.75">
      <c r="A70" s="141" t="s">
        <v>512</v>
      </c>
      <c r="B70" s="415">
        <v>2006</v>
      </c>
      <c r="C70" s="135">
        <f>1668.81*9</f>
        <v>15019.289999999999</v>
      </c>
      <c r="D70" s="225"/>
      <c r="E70" s="417" t="s">
        <v>513</v>
      </c>
      <c r="F70" s="85"/>
      <c r="G70" s="85"/>
      <c r="H70" s="85"/>
      <c r="I70" s="99"/>
      <c r="J70" s="172"/>
    </row>
    <row r="71" spans="1:10" s="62" customFormat="1" ht="21">
      <c r="A71" s="141" t="s">
        <v>514</v>
      </c>
      <c r="B71" s="415">
        <v>2006</v>
      </c>
      <c r="C71" s="135">
        <v>1741.31</v>
      </c>
      <c r="D71" s="225"/>
      <c r="E71" s="417"/>
      <c r="F71" s="85"/>
      <c r="G71" s="85"/>
      <c r="H71" s="85"/>
      <c r="I71" s="99"/>
      <c r="J71" s="172"/>
    </row>
    <row r="72" spans="1:10" s="62" customFormat="1" ht="12.75">
      <c r="A72" s="141" t="s">
        <v>523</v>
      </c>
      <c r="B72" s="415">
        <v>2006</v>
      </c>
      <c r="C72" s="135">
        <v>3965</v>
      </c>
      <c r="D72" s="225"/>
      <c r="E72" s="417"/>
      <c r="F72" s="85"/>
      <c r="G72" s="85"/>
      <c r="H72" s="85"/>
      <c r="I72" s="99"/>
      <c r="J72" s="172"/>
    </row>
    <row r="73" spans="1:10" s="62" customFormat="1" ht="12.75">
      <c r="A73" s="141" t="s">
        <v>524</v>
      </c>
      <c r="B73" s="415">
        <v>2005</v>
      </c>
      <c r="C73" s="135">
        <v>7564</v>
      </c>
      <c r="D73" s="225"/>
      <c r="E73" s="417"/>
      <c r="F73" s="85"/>
      <c r="G73" s="85"/>
      <c r="H73" s="85"/>
      <c r="I73" s="99"/>
      <c r="J73" s="172"/>
    </row>
    <row r="74" spans="1:10" s="62" customFormat="1" ht="12.75">
      <c r="A74" s="141" t="s">
        <v>297</v>
      </c>
      <c r="B74" s="415">
        <v>2007</v>
      </c>
      <c r="C74" s="135">
        <v>12991</v>
      </c>
      <c r="D74" s="225"/>
      <c r="E74" s="417" t="s">
        <v>647</v>
      </c>
      <c r="F74" s="85"/>
      <c r="G74" s="85"/>
      <c r="H74" s="85"/>
      <c r="I74" s="99"/>
      <c r="J74" s="172"/>
    </row>
    <row r="75" spans="1:10" s="62" customFormat="1" ht="12.75">
      <c r="A75" s="141" t="s">
        <v>733</v>
      </c>
      <c r="B75" s="415">
        <v>2008</v>
      </c>
      <c r="C75" s="135">
        <v>14997.46</v>
      </c>
      <c r="D75" s="225"/>
      <c r="E75" s="417"/>
      <c r="F75" s="85"/>
      <c r="G75" s="85"/>
      <c r="H75" s="85"/>
      <c r="I75" s="99"/>
      <c r="J75" s="172"/>
    </row>
    <row r="76" spans="1:10" s="62" customFormat="1" ht="12.75">
      <c r="A76" s="141"/>
      <c r="B76" s="477" t="s">
        <v>631</v>
      </c>
      <c r="C76" s="478">
        <f>SUM(C66:C75)</f>
        <v>75946.54</v>
      </c>
      <c r="D76" s="225"/>
      <c r="E76" s="417"/>
      <c r="F76" s="85"/>
      <c r="G76" s="85"/>
      <c r="H76" s="85"/>
      <c r="I76" s="99"/>
      <c r="J76" s="172"/>
    </row>
    <row r="77" spans="1:10" s="62" customFormat="1" ht="12.75">
      <c r="A77" s="466" t="s">
        <v>630</v>
      </c>
      <c r="B77" s="467"/>
      <c r="C77" s="468"/>
      <c r="D77" s="469"/>
      <c r="E77" s="470"/>
      <c r="F77" s="85"/>
      <c r="G77" s="85"/>
      <c r="H77" s="85"/>
      <c r="I77" s="99"/>
      <c r="J77" s="172"/>
    </row>
    <row r="78" spans="1:10" s="62" customFormat="1" ht="12.75">
      <c r="A78" s="141" t="s">
        <v>506</v>
      </c>
      <c r="B78" s="415">
        <v>2006</v>
      </c>
      <c r="C78" s="135">
        <v>2989</v>
      </c>
      <c r="D78" s="225"/>
      <c r="E78" s="417"/>
      <c r="F78" s="85"/>
      <c r="G78" s="85"/>
      <c r="H78" s="85"/>
      <c r="I78" s="99"/>
      <c r="J78" s="172"/>
    </row>
    <row r="79" spans="1:10" s="62" customFormat="1" ht="12.75">
      <c r="A79" s="141" t="s">
        <v>510</v>
      </c>
      <c r="B79" s="415">
        <v>2006</v>
      </c>
      <c r="C79" s="135">
        <v>2426.66</v>
      </c>
      <c r="D79" s="225"/>
      <c r="E79" s="417"/>
      <c r="F79" s="85"/>
      <c r="G79" s="85"/>
      <c r="H79" s="85"/>
      <c r="I79" s="99"/>
      <c r="J79" s="172"/>
    </row>
    <row r="80" spans="1:10" s="62" customFormat="1" ht="12.75">
      <c r="A80" s="141" t="s">
        <v>515</v>
      </c>
      <c r="B80" s="415">
        <v>2006</v>
      </c>
      <c r="C80" s="135">
        <v>3410.14</v>
      </c>
      <c r="D80" s="225"/>
      <c r="E80" s="417"/>
      <c r="F80" s="85"/>
      <c r="G80" s="85"/>
      <c r="H80" s="85"/>
      <c r="I80" s="99"/>
      <c r="J80" s="172"/>
    </row>
    <row r="81" spans="1:10" s="62" customFormat="1" ht="12.75">
      <c r="A81" s="141"/>
      <c r="B81" s="477" t="s">
        <v>631</v>
      </c>
      <c r="C81" s="478">
        <f>SUM(C78:C80)</f>
        <v>8825.8</v>
      </c>
      <c r="D81" s="225"/>
      <c r="E81" s="417"/>
      <c r="F81" s="85"/>
      <c r="G81" s="85"/>
      <c r="H81" s="85"/>
      <c r="I81" s="99"/>
      <c r="J81" s="172"/>
    </row>
    <row r="82" spans="1:10" s="62" customFormat="1" ht="12.75">
      <c r="A82" s="466" t="s">
        <v>648</v>
      </c>
      <c r="B82" s="467"/>
      <c r="C82" s="468"/>
      <c r="D82" s="469"/>
      <c r="E82" s="470"/>
      <c r="F82" s="85"/>
      <c r="G82" s="85"/>
      <c r="H82" s="85"/>
      <c r="I82" s="99"/>
      <c r="J82" s="172"/>
    </row>
    <row r="83" spans="1:10" s="62" customFormat="1" ht="12.75">
      <c r="A83" s="141" t="s">
        <v>520</v>
      </c>
      <c r="B83" s="415">
        <v>2006</v>
      </c>
      <c r="C83" s="135">
        <f>153*11</f>
        <v>1683</v>
      </c>
      <c r="D83" s="225"/>
      <c r="E83" s="417" t="s">
        <v>519</v>
      </c>
      <c r="F83" s="85"/>
      <c r="G83" s="85"/>
      <c r="H83" s="85"/>
      <c r="I83" s="99"/>
      <c r="J83" s="172"/>
    </row>
    <row r="84" spans="1:10" s="62" customFormat="1" ht="12.75">
      <c r="A84" s="141" t="s">
        <v>521</v>
      </c>
      <c r="B84" s="415">
        <v>2006</v>
      </c>
      <c r="C84" s="135">
        <f>384.3*2</f>
        <v>768.6</v>
      </c>
      <c r="D84" s="225"/>
      <c r="E84" s="417" t="s">
        <v>519</v>
      </c>
      <c r="F84" s="85"/>
      <c r="G84" s="85"/>
      <c r="H84" s="85"/>
      <c r="I84" s="99"/>
      <c r="J84" s="172"/>
    </row>
    <row r="85" spans="1:10" s="62" customFormat="1" ht="12.75">
      <c r="A85" s="141" t="s">
        <v>517</v>
      </c>
      <c r="B85" s="415">
        <v>2006</v>
      </c>
      <c r="C85" s="135">
        <v>533.39</v>
      </c>
      <c r="D85" s="225"/>
      <c r="E85" s="417" t="s">
        <v>519</v>
      </c>
      <c r="F85" s="85"/>
      <c r="G85" s="85"/>
      <c r="H85" s="85"/>
      <c r="I85" s="99"/>
      <c r="J85" s="172"/>
    </row>
    <row r="86" spans="1:10" s="62" customFormat="1" ht="12.75">
      <c r="A86" s="141" t="s">
        <v>518</v>
      </c>
      <c r="B86" s="415">
        <v>2006</v>
      </c>
      <c r="C86" s="135">
        <v>92.43</v>
      </c>
      <c r="D86" s="225"/>
      <c r="E86" s="417" t="s">
        <v>519</v>
      </c>
      <c r="F86" s="85"/>
      <c r="G86" s="85"/>
      <c r="H86" s="85"/>
      <c r="I86" s="99"/>
      <c r="J86" s="172"/>
    </row>
    <row r="87" spans="1:10" s="62" customFormat="1" ht="12.75">
      <c r="A87" s="141" t="s">
        <v>516</v>
      </c>
      <c r="B87" s="415">
        <v>2006</v>
      </c>
      <c r="C87" s="135">
        <v>109.7</v>
      </c>
      <c r="D87" s="225"/>
      <c r="E87" s="417" t="s">
        <v>522</v>
      </c>
      <c r="F87" s="85"/>
      <c r="G87" s="85"/>
      <c r="H87" s="85"/>
      <c r="I87" s="99"/>
      <c r="J87" s="172"/>
    </row>
    <row r="88" spans="1:10" s="62" customFormat="1" ht="12.75">
      <c r="A88" s="141" t="s">
        <v>517</v>
      </c>
      <c r="B88" s="415">
        <v>2006</v>
      </c>
      <c r="C88" s="135">
        <v>109.7</v>
      </c>
      <c r="D88" s="225"/>
      <c r="E88" s="417" t="s">
        <v>522</v>
      </c>
      <c r="F88" s="85"/>
      <c r="G88" s="85"/>
      <c r="H88" s="85"/>
      <c r="I88" s="99"/>
      <c r="J88" s="172"/>
    </row>
    <row r="89" spans="1:10" s="62" customFormat="1" ht="12.75">
      <c r="A89" s="141" t="s">
        <v>734</v>
      </c>
      <c r="B89" s="415">
        <v>2008</v>
      </c>
      <c r="C89" s="135">
        <v>2022.76</v>
      </c>
      <c r="D89" s="225"/>
      <c r="E89" s="417"/>
      <c r="F89" s="85"/>
      <c r="G89" s="85"/>
      <c r="H89" s="85"/>
      <c r="I89" s="99"/>
      <c r="J89" s="172"/>
    </row>
    <row r="90" spans="1:10" s="62" customFormat="1" ht="12.75">
      <c r="A90" s="141"/>
      <c r="B90" s="477" t="s">
        <v>631</v>
      </c>
      <c r="C90" s="478">
        <f>SUM(C83:C89)</f>
        <v>5319.579999999999</v>
      </c>
      <c r="D90" s="225"/>
      <c r="E90" s="417"/>
      <c r="F90" s="85"/>
      <c r="G90" s="85"/>
      <c r="H90" s="85"/>
      <c r="I90" s="99"/>
      <c r="J90" s="172"/>
    </row>
    <row r="91" spans="1:10" s="62" customFormat="1" ht="12.75">
      <c r="A91" s="130"/>
      <c r="B91" s="45"/>
      <c r="C91" s="232" t="s">
        <v>33</v>
      </c>
      <c r="D91" s="232">
        <f>C76+C81+C90</f>
        <v>90091.92</v>
      </c>
      <c r="E91" s="296"/>
      <c r="F91" s="85"/>
      <c r="G91" s="85"/>
      <c r="H91" s="85"/>
      <c r="I91" s="99"/>
      <c r="J91" s="172"/>
    </row>
    <row r="92" spans="1:10" s="62" customFormat="1" ht="12.75">
      <c r="A92" s="306" t="s">
        <v>279</v>
      </c>
      <c r="B92" s="22"/>
      <c r="C92" s="255"/>
      <c r="D92" s="255"/>
      <c r="E92" s="258"/>
      <c r="F92" s="85"/>
      <c r="G92" s="85"/>
      <c r="H92" s="85"/>
      <c r="I92" s="99"/>
      <c r="J92" s="172"/>
    </row>
    <row r="93" spans="1:10" s="62" customFormat="1" ht="12.75">
      <c r="A93" s="466" t="s">
        <v>629</v>
      </c>
      <c r="B93" s="467"/>
      <c r="C93" s="468"/>
      <c r="D93" s="469"/>
      <c r="E93" s="470"/>
      <c r="F93" s="85"/>
      <c r="G93" s="85"/>
      <c r="H93" s="85"/>
      <c r="I93" s="99"/>
      <c r="J93" s="172"/>
    </row>
    <row r="94" spans="1:10" s="62" customFormat="1" ht="12.75">
      <c r="A94" s="130" t="s">
        <v>527</v>
      </c>
      <c r="B94" s="45">
        <v>2006</v>
      </c>
      <c r="C94" s="225"/>
      <c r="D94" s="225"/>
      <c r="E94" s="135"/>
      <c r="F94" s="85"/>
      <c r="G94" s="85"/>
      <c r="H94" s="85"/>
      <c r="I94" s="99"/>
      <c r="J94" s="172"/>
    </row>
    <row r="95" spans="1:10" s="62" customFormat="1" ht="12.75">
      <c r="A95" s="130" t="s">
        <v>528</v>
      </c>
      <c r="B95" s="45">
        <v>2006</v>
      </c>
      <c r="C95" s="225"/>
      <c r="D95" s="225"/>
      <c r="E95" s="135"/>
      <c r="F95" s="85"/>
      <c r="G95" s="85"/>
      <c r="H95" s="85"/>
      <c r="I95" s="99"/>
      <c r="J95" s="172"/>
    </row>
    <row r="96" spans="1:10" s="62" customFormat="1" ht="12.75">
      <c r="A96" s="130" t="s">
        <v>529</v>
      </c>
      <c r="B96" s="45">
        <v>2006</v>
      </c>
      <c r="C96" s="225"/>
      <c r="D96" s="225"/>
      <c r="E96" s="135"/>
      <c r="F96" s="85"/>
      <c r="G96" s="85"/>
      <c r="H96" s="85"/>
      <c r="I96" s="99"/>
      <c r="J96" s="172"/>
    </row>
    <row r="97" spans="1:10" s="62" customFormat="1" ht="12.75">
      <c r="A97" s="130" t="s">
        <v>530</v>
      </c>
      <c r="B97" s="45">
        <v>2006</v>
      </c>
      <c r="C97" s="225"/>
      <c r="D97" s="225"/>
      <c r="E97" s="135"/>
      <c r="F97" s="85"/>
      <c r="G97" s="85"/>
      <c r="H97" s="85"/>
      <c r="I97" s="99"/>
      <c r="J97" s="172"/>
    </row>
    <row r="98" spans="1:10" s="62" customFormat="1" ht="12.75">
      <c r="A98" s="130" t="s">
        <v>507</v>
      </c>
      <c r="B98" s="45">
        <v>2006</v>
      </c>
      <c r="C98" s="225"/>
      <c r="D98" s="225"/>
      <c r="E98" s="135"/>
      <c r="F98" s="85"/>
      <c r="G98" s="85"/>
      <c r="H98" s="85"/>
      <c r="I98" s="99"/>
      <c r="J98" s="172"/>
    </row>
    <row r="99" spans="1:10" s="62" customFormat="1" ht="12.75">
      <c r="A99" s="130" t="s">
        <v>531</v>
      </c>
      <c r="B99" s="45">
        <v>2006</v>
      </c>
      <c r="C99" s="225">
        <v>46013.15</v>
      </c>
      <c r="D99" s="225"/>
      <c r="E99" s="418" t="s">
        <v>34</v>
      </c>
      <c r="F99" s="85"/>
      <c r="G99" s="85"/>
      <c r="H99" s="85"/>
      <c r="I99" s="99"/>
      <c r="J99" s="172"/>
    </row>
    <row r="100" spans="1:10" s="62" customFormat="1" ht="12.75">
      <c r="A100" s="130" t="s">
        <v>510</v>
      </c>
      <c r="B100" s="45">
        <v>2006</v>
      </c>
      <c r="C100" s="225"/>
      <c r="D100" s="225"/>
      <c r="E100" s="418" t="s">
        <v>34</v>
      </c>
      <c r="F100" s="85"/>
      <c r="G100" s="85"/>
      <c r="H100" s="85"/>
      <c r="I100" s="99"/>
      <c r="J100" s="172"/>
    </row>
    <row r="101" spans="1:10" s="62" customFormat="1" ht="12.75">
      <c r="A101" s="130" t="s">
        <v>532</v>
      </c>
      <c r="B101" s="45">
        <v>2006</v>
      </c>
      <c r="C101" s="225"/>
      <c r="D101" s="225"/>
      <c r="E101" s="418"/>
      <c r="F101" s="85"/>
      <c r="G101" s="85"/>
      <c r="H101" s="85"/>
      <c r="I101" s="99"/>
      <c r="J101" s="172"/>
    </row>
    <row r="102" spans="1:10" s="62" customFormat="1" ht="12.75">
      <c r="A102" s="130" t="s">
        <v>533</v>
      </c>
      <c r="B102" s="45">
        <v>2006</v>
      </c>
      <c r="C102" s="225"/>
      <c r="D102" s="225"/>
      <c r="E102" s="418"/>
      <c r="F102" s="85"/>
      <c r="G102" s="85"/>
      <c r="H102" s="85"/>
      <c r="I102" s="99"/>
      <c r="J102" s="172"/>
    </row>
    <row r="103" spans="1:10" s="62" customFormat="1" ht="12.75">
      <c r="A103" s="130" t="s">
        <v>534</v>
      </c>
      <c r="B103" s="45">
        <v>2006</v>
      </c>
      <c r="C103" s="225"/>
      <c r="D103" s="225"/>
      <c r="E103" s="418"/>
      <c r="F103" s="85"/>
      <c r="G103" s="85"/>
      <c r="H103" s="85"/>
      <c r="I103" s="99"/>
      <c r="J103" s="172"/>
    </row>
    <row r="104" spans="1:10" s="62" customFormat="1" ht="12.75">
      <c r="A104" s="130" t="s">
        <v>535</v>
      </c>
      <c r="B104" s="45">
        <v>2006</v>
      </c>
      <c r="C104" s="225"/>
      <c r="D104" s="225"/>
      <c r="E104" s="418"/>
      <c r="F104" s="85"/>
      <c r="G104" s="85"/>
      <c r="H104" s="85"/>
      <c r="I104" s="99"/>
      <c r="J104" s="172"/>
    </row>
    <row r="105" spans="1:10" s="62" customFormat="1" ht="12.75">
      <c r="A105" s="130" t="s">
        <v>536</v>
      </c>
      <c r="B105" s="45">
        <v>2005</v>
      </c>
      <c r="C105" s="225">
        <v>3120.76</v>
      </c>
      <c r="D105" s="225"/>
      <c r="E105" s="418"/>
      <c r="F105" s="85"/>
      <c r="G105" s="85"/>
      <c r="H105" s="85"/>
      <c r="I105" s="99"/>
      <c r="J105" s="172"/>
    </row>
    <row r="106" spans="1:10" s="62" customFormat="1" ht="12.75">
      <c r="A106" s="62" t="s">
        <v>537</v>
      </c>
      <c r="B106" s="45">
        <v>2005</v>
      </c>
      <c r="C106" s="225">
        <v>4379.24</v>
      </c>
      <c r="D106" s="225"/>
      <c r="E106" s="418"/>
      <c r="F106" s="85"/>
      <c r="G106" s="85"/>
      <c r="H106" s="85"/>
      <c r="I106" s="99"/>
      <c r="J106" s="172"/>
    </row>
    <row r="107" spans="1:10" s="62" customFormat="1" ht="12.75">
      <c r="A107" s="130" t="s">
        <v>537</v>
      </c>
      <c r="B107" s="45">
        <v>2005</v>
      </c>
      <c r="C107" s="225">
        <v>3489.2</v>
      </c>
      <c r="D107" s="225"/>
      <c r="E107" s="135"/>
      <c r="F107" s="85"/>
      <c r="G107" s="85"/>
      <c r="H107" s="85"/>
      <c r="I107" s="99"/>
      <c r="J107" s="172"/>
    </row>
    <row r="108" spans="1:10" s="62" customFormat="1" ht="12.75">
      <c r="A108" s="130" t="s">
        <v>649</v>
      </c>
      <c r="B108" s="45">
        <v>2007</v>
      </c>
      <c r="C108" s="225">
        <v>13997.4</v>
      </c>
      <c r="D108" s="225"/>
      <c r="E108" s="135" t="s">
        <v>647</v>
      </c>
      <c r="F108" s="85"/>
      <c r="G108" s="85"/>
      <c r="H108" s="85"/>
      <c r="I108" s="99"/>
      <c r="J108" s="172"/>
    </row>
    <row r="109" spans="1:10" s="62" customFormat="1" ht="12.75">
      <c r="A109" s="130" t="s">
        <v>650</v>
      </c>
      <c r="B109" s="45">
        <v>2007</v>
      </c>
      <c r="C109" s="225"/>
      <c r="D109" s="225"/>
      <c r="E109" s="135"/>
      <c r="F109" s="85"/>
      <c r="G109" s="85"/>
      <c r="H109" s="85"/>
      <c r="I109" s="99"/>
      <c r="J109" s="172"/>
    </row>
    <row r="110" spans="1:10" s="62" customFormat="1" ht="12.75">
      <c r="A110" s="130" t="s">
        <v>651</v>
      </c>
      <c r="B110" s="45">
        <v>2007</v>
      </c>
      <c r="C110" s="225">
        <v>2000</v>
      </c>
      <c r="D110" s="225"/>
      <c r="E110" s="133"/>
      <c r="F110" s="85"/>
      <c r="G110" s="85"/>
      <c r="H110" s="85"/>
      <c r="I110" s="99"/>
      <c r="J110" s="172"/>
    </row>
    <row r="111" spans="1:10" s="62" customFormat="1" ht="12.75">
      <c r="A111" s="144"/>
      <c r="B111" s="479" t="s">
        <v>631</v>
      </c>
      <c r="C111" s="257">
        <f>SUM(C94:C110)</f>
        <v>72999.75</v>
      </c>
      <c r="D111" s="134"/>
      <c r="E111" s="133"/>
      <c r="F111" s="85"/>
      <c r="G111" s="85"/>
      <c r="H111" s="85"/>
      <c r="I111" s="99"/>
      <c r="J111" s="172"/>
    </row>
    <row r="112" spans="1:10" s="62" customFormat="1" ht="12.75">
      <c r="A112" s="466" t="s">
        <v>630</v>
      </c>
      <c r="B112" s="467"/>
      <c r="C112" s="468"/>
      <c r="D112" s="469"/>
      <c r="E112" s="470"/>
      <c r="F112" s="85"/>
      <c r="G112" s="85"/>
      <c r="H112" s="85"/>
      <c r="I112" s="99"/>
      <c r="J112" s="172"/>
    </row>
    <row r="113" spans="1:10" s="62" customFormat="1" ht="21">
      <c r="A113" s="130" t="s">
        <v>538</v>
      </c>
      <c r="B113" s="45">
        <v>2005</v>
      </c>
      <c r="C113" s="225">
        <v>3489.2</v>
      </c>
      <c r="D113" s="225"/>
      <c r="E113" s="418" t="s">
        <v>34</v>
      </c>
      <c r="F113" s="85"/>
      <c r="G113" s="85"/>
      <c r="H113" s="85"/>
      <c r="I113" s="99"/>
      <c r="J113" s="172"/>
    </row>
    <row r="114" spans="1:10" s="62" customFormat="1" ht="12.75">
      <c r="A114" s="130"/>
      <c r="B114" s="480" t="s">
        <v>631</v>
      </c>
      <c r="C114" s="232">
        <v>3489.2</v>
      </c>
      <c r="D114" s="225"/>
      <c r="E114" s="135"/>
      <c r="F114" s="85"/>
      <c r="G114" s="85"/>
      <c r="H114" s="85"/>
      <c r="I114" s="99"/>
      <c r="J114" s="172"/>
    </row>
    <row r="115" spans="1:10" s="62" customFormat="1" ht="12.75">
      <c r="A115" s="130"/>
      <c r="B115" s="45"/>
      <c r="C115" s="232" t="s">
        <v>33</v>
      </c>
      <c r="D115" s="232">
        <f>C111+C114</f>
        <v>76488.95</v>
      </c>
      <c r="E115" s="135"/>
      <c r="F115" s="85"/>
      <c r="G115" s="85"/>
      <c r="H115" s="85"/>
      <c r="I115" s="99"/>
      <c r="J115" s="172"/>
    </row>
    <row r="116" spans="1:10" s="62" customFormat="1" ht="12.75">
      <c r="A116" s="306" t="s">
        <v>289</v>
      </c>
      <c r="B116" s="22"/>
      <c r="C116" s="255"/>
      <c r="D116" s="255"/>
      <c r="E116" s="297"/>
      <c r="F116" s="85"/>
      <c r="G116" s="85"/>
      <c r="H116" s="85"/>
      <c r="I116" s="99"/>
      <c r="J116" s="172"/>
    </row>
    <row r="117" spans="1:10" s="62" customFormat="1" ht="12.75">
      <c r="A117" s="466" t="s">
        <v>629</v>
      </c>
      <c r="B117" s="467"/>
      <c r="C117" s="468"/>
      <c r="D117" s="469"/>
      <c r="E117" s="470"/>
      <c r="F117" s="85"/>
      <c r="G117" s="85"/>
      <c r="H117" s="85"/>
      <c r="I117" s="99"/>
      <c r="J117" s="172"/>
    </row>
    <row r="118" spans="1:10" s="62" customFormat="1" ht="12.75">
      <c r="A118" s="144" t="s">
        <v>297</v>
      </c>
      <c r="B118" s="45">
        <v>2004</v>
      </c>
      <c r="C118" s="225">
        <v>2220</v>
      </c>
      <c r="D118" s="225"/>
      <c r="E118" s="135"/>
      <c r="F118" s="85"/>
      <c r="G118" s="85"/>
      <c r="H118" s="85"/>
      <c r="I118" s="99"/>
      <c r="J118" s="172"/>
    </row>
    <row r="119" spans="1:10" s="62" customFormat="1" ht="12.75">
      <c r="A119" s="144" t="s">
        <v>297</v>
      </c>
      <c r="B119" s="45">
        <v>2004</v>
      </c>
      <c r="C119" s="225">
        <v>3007.84</v>
      </c>
      <c r="D119" s="134"/>
      <c r="E119" s="135"/>
      <c r="F119" s="85"/>
      <c r="G119" s="85"/>
      <c r="H119" s="85"/>
      <c r="I119" s="99"/>
      <c r="J119" s="172"/>
    </row>
    <row r="120" spans="1:10" s="62" customFormat="1" ht="12.75">
      <c r="A120" s="144" t="s">
        <v>297</v>
      </c>
      <c r="B120" s="45">
        <v>2004</v>
      </c>
      <c r="C120" s="225">
        <v>2001.09</v>
      </c>
      <c r="D120" s="225"/>
      <c r="E120" s="135"/>
      <c r="F120" s="85"/>
      <c r="G120" s="85"/>
      <c r="H120" s="85"/>
      <c r="I120" s="99"/>
      <c r="J120" s="172"/>
    </row>
    <row r="121" spans="1:10" s="62" customFormat="1" ht="12.75">
      <c r="A121" s="130" t="s">
        <v>298</v>
      </c>
      <c r="B121" s="45">
        <v>2004</v>
      </c>
      <c r="C121" s="225">
        <v>555</v>
      </c>
      <c r="D121" s="225"/>
      <c r="E121" s="135"/>
      <c r="F121" s="85"/>
      <c r="G121" s="85"/>
      <c r="H121" s="85"/>
      <c r="I121" s="99"/>
      <c r="J121" s="172"/>
    </row>
    <row r="122" spans="1:10" s="62" customFormat="1" ht="12.75">
      <c r="A122" s="144" t="s">
        <v>297</v>
      </c>
      <c r="B122" s="45">
        <v>2005</v>
      </c>
      <c r="C122" s="225">
        <v>3350</v>
      </c>
      <c r="D122" s="225"/>
      <c r="E122" s="135"/>
      <c r="F122" s="85"/>
      <c r="G122" s="85"/>
      <c r="H122" s="85"/>
      <c r="I122" s="99"/>
      <c r="J122" s="172"/>
    </row>
    <row r="123" spans="1:10" s="62" customFormat="1" ht="12.75">
      <c r="A123" s="144" t="s">
        <v>297</v>
      </c>
      <c r="B123" s="45">
        <v>2005</v>
      </c>
      <c r="C123" s="225">
        <v>3350</v>
      </c>
      <c r="D123" s="225"/>
      <c r="E123" s="135"/>
      <c r="F123" s="85"/>
      <c r="G123" s="85"/>
      <c r="H123" s="85"/>
      <c r="I123" s="99"/>
      <c r="J123" s="172"/>
    </row>
    <row r="124" spans="1:10" s="62" customFormat="1" ht="12.75">
      <c r="A124" s="144" t="s">
        <v>297</v>
      </c>
      <c r="B124" s="45">
        <v>2005</v>
      </c>
      <c r="C124" s="225">
        <v>3300</v>
      </c>
      <c r="D124" s="225"/>
      <c r="E124" s="135"/>
      <c r="F124" s="85"/>
      <c r="G124" s="85"/>
      <c r="H124" s="85"/>
      <c r="I124" s="99"/>
      <c r="J124" s="172"/>
    </row>
    <row r="125" spans="1:10" s="62" customFormat="1" ht="12.75">
      <c r="A125" s="144" t="s">
        <v>297</v>
      </c>
      <c r="B125" s="45">
        <v>2005</v>
      </c>
      <c r="C125" s="225">
        <v>4049.04</v>
      </c>
      <c r="D125" s="225"/>
      <c r="E125" s="135"/>
      <c r="F125" s="85"/>
      <c r="G125" s="85"/>
      <c r="H125" s="85"/>
      <c r="I125" s="99"/>
      <c r="J125" s="172"/>
    </row>
    <row r="126" spans="1:10" s="62" customFormat="1" ht="12.75">
      <c r="A126" s="144" t="s">
        <v>297</v>
      </c>
      <c r="B126" s="45">
        <v>2007</v>
      </c>
      <c r="C126" s="225">
        <v>3727</v>
      </c>
      <c r="D126" s="225"/>
      <c r="E126" s="135"/>
      <c r="F126" s="85"/>
      <c r="G126" s="85"/>
      <c r="H126" s="85"/>
      <c r="I126" s="99"/>
      <c r="J126" s="172"/>
    </row>
    <row r="127" spans="1:10" s="62" customFormat="1" ht="12.75">
      <c r="A127" s="144" t="s">
        <v>523</v>
      </c>
      <c r="B127" s="45">
        <v>2008</v>
      </c>
      <c r="C127" s="225">
        <v>3782</v>
      </c>
      <c r="D127" s="225"/>
      <c r="E127" s="135"/>
      <c r="F127" s="85"/>
      <c r="G127" s="85"/>
      <c r="H127" s="85"/>
      <c r="I127" s="99"/>
      <c r="J127" s="172"/>
    </row>
    <row r="128" spans="1:10" s="62" customFormat="1" ht="12.75">
      <c r="A128" s="144"/>
      <c r="B128" s="281"/>
      <c r="C128" s="298" t="s">
        <v>33</v>
      </c>
      <c r="D128" s="257">
        <f>SUM(C118:C127)</f>
        <v>29341.97</v>
      </c>
      <c r="E128" s="37"/>
      <c r="F128" s="85"/>
      <c r="G128" s="85"/>
      <c r="H128" s="85"/>
      <c r="I128" s="99"/>
      <c r="J128" s="172"/>
    </row>
    <row r="129" spans="1:10" s="62" customFormat="1" ht="12.75">
      <c r="A129" s="306" t="s">
        <v>300</v>
      </c>
      <c r="B129" s="22"/>
      <c r="C129" s="299"/>
      <c r="D129" s="255"/>
      <c r="E129" s="258"/>
      <c r="F129" s="85"/>
      <c r="G129" s="85"/>
      <c r="H129" s="85"/>
      <c r="I129" s="99"/>
      <c r="J129" s="172"/>
    </row>
    <row r="130" spans="1:10" s="62" customFormat="1" ht="12.75">
      <c r="A130" s="481" t="s">
        <v>629</v>
      </c>
      <c r="B130" s="482"/>
      <c r="C130" s="483"/>
      <c r="D130" s="484"/>
      <c r="E130" s="485"/>
      <c r="F130" s="85"/>
      <c r="G130" s="85"/>
      <c r="H130" s="85"/>
      <c r="I130" s="99"/>
      <c r="J130" s="172"/>
    </row>
    <row r="131" spans="1:10" s="62" customFormat="1" ht="12.75">
      <c r="A131" s="142" t="s">
        <v>720</v>
      </c>
      <c r="B131" s="46">
        <v>2009</v>
      </c>
      <c r="C131" s="300">
        <v>7117</v>
      </c>
      <c r="D131" s="301"/>
      <c r="E131" s="289"/>
      <c r="F131" s="85"/>
      <c r="G131" s="85"/>
      <c r="H131" s="85"/>
      <c r="I131" s="99"/>
      <c r="J131" s="172"/>
    </row>
    <row r="132" spans="1:10" s="62" customFormat="1" ht="12.75">
      <c r="A132" s="63" t="s">
        <v>721</v>
      </c>
      <c r="B132" s="34">
        <v>2009</v>
      </c>
      <c r="C132" s="153">
        <v>4294.4</v>
      </c>
      <c r="D132" s="134"/>
      <c r="E132" s="37"/>
      <c r="F132" s="85"/>
      <c r="G132" s="85"/>
      <c r="H132" s="85"/>
      <c r="I132" s="99"/>
      <c r="J132" s="172"/>
    </row>
    <row r="133" spans="1:10" s="62" customFormat="1" ht="12.75">
      <c r="A133" s="63"/>
      <c r="B133" s="34"/>
      <c r="C133" s="294" t="s">
        <v>33</v>
      </c>
      <c r="D133" s="257">
        <f>SUM(C131:C132)</f>
        <v>11411.4</v>
      </c>
      <c r="E133" s="37"/>
      <c r="F133" s="85"/>
      <c r="G133" s="85"/>
      <c r="H133" s="85"/>
      <c r="I133" s="99"/>
      <c r="J133" s="172"/>
    </row>
    <row r="134" spans="1:10" s="62" customFormat="1" ht="12.75">
      <c r="A134" s="306" t="s">
        <v>304</v>
      </c>
      <c r="B134" s="22"/>
      <c r="C134" s="299"/>
      <c r="D134" s="255"/>
      <c r="E134" s="258"/>
      <c r="F134" s="85"/>
      <c r="G134" s="85"/>
      <c r="H134" s="85"/>
      <c r="I134" s="99"/>
      <c r="J134" s="172"/>
    </row>
    <row r="135" spans="1:10" s="62" customFormat="1" ht="12.75">
      <c r="A135" s="481" t="s">
        <v>629</v>
      </c>
      <c r="B135" s="482"/>
      <c r="C135" s="483"/>
      <c r="D135" s="484"/>
      <c r="E135" s="485"/>
      <c r="F135" s="85"/>
      <c r="G135" s="85"/>
      <c r="H135" s="85"/>
      <c r="I135" s="99"/>
      <c r="J135" s="172"/>
    </row>
    <row r="136" spans="1:10" s="62" customFormat="1" ht="12.75">
      <c r="A136" s="75" t="s">
        <v>306</v>
      </c>
      <c r="B136" s="46">
        <v>2004</v>
      </c>
      <c r="C136" s="494">
        <v>950</v>
      </c>
      <c r="D136" s="301"/>
      <c r="E136" s="289"/>
      <c r="F136" s="85"/>
      <c r="G136" s="85"/>
      <c r="H136" s="85"/>
      <c r="I136" s="99"/>
      <c r="J136" s="172"/>
    </row>
    <row r="137" spans="1:10" s="62" customFormat="1" ht="12.75">
      <c r="A137" s="63" t="s">
        <v>307</v>
      </c>
      <c r="B137" s="34">
        <v>2004</v>
      </c>
      <c r="C137" s="419">
        <v>1531.1</v>
      </c>
      <c r="D137" s="134"/>
      <c r="E137" s="37"/>
      <c r="F137" s="85"/>
      <c r="G137" s="85"/>
      <c r="H137" s="85"/>
      <c r="I137" s="99"/>
      <c r="J137" s="172"/>
    </row>
    <row r="138" spans="1:10" s="62" customFormat="1" ht="12.75">
      <c r="A138" s="63" t="s">
        <v>307</v>
      </c>
      <c r="B138" s="34">
        <v>2004</v>
      </c>
      <c r="C138" s="419">
        <v>2072.48</v>
      </c>
      <c r="D138" s="134"/>
      <c r="E138" s="37"/>
      <c r="F138" s="85"/>
      <c r="G138" s="85"/>
      <c r="H138" s="85"/>
      <c r="I138" s="99"/>
      <c r="J138" s="172"/>
    </row>
    <row r="139" spans="1:10" s="62" customFormat="1" ht="12.75">
      <c r="A139" s="63" t="s">
        <v>308</v>
      </c>
      <c r="B139" s="34">
        <v>2004</v>
      </c>
      <c r="C139" s="419">
        <v>2269.2</v>
      </c>
      <c r="D139" s="134"/>
      <c r="E139" s="37"/>
      <c r="F139" s="85"/>
      <c r="G139" s="85"/>
      <c r="H139" s="85"/>
      <c r="I139" s="99"/>
      <c r="J139" s="172"/>
    </row>
    <row r="140" spans="1:10" s="62" customFormat="1" ht="12.75">
      <c r="A140" s="63" t="s">
        <v>309</v>
      </c>
      <c r="B140" s="34">
        <v>2004</v>
      </c>
      <c r="C140" s="419">
        <v>6710</v>
      </c>
      <c r="D140" s="134"/>
      <c r="E140" s="37"/>
      <c r="F140" s="85"/>
      <c r="G140" s="85"/>
      <c r="H140" s="85"/>
      <c r="I140" s="99"/>
      <c r="J140" s="172"/>
    </row>
    <row r="141" spans="1:10" s="62" customFormat="1" ht="12.75">
      <c r="A141" s="73" t="s">
        <v>310</v>
      </c>
      <c r="B141" s="45">
        <v>2004</v>
      </c>
      <c r="C141" s="420">
        <v>2217.24</v>
      </c>
      <c r="D141" s="232"/>
      <c r="E141" s="37"/>
      <c r="F141" s="85"/>
      <c r="G141" s="85"/>
      <c r="H141" s="85"/>
      <c r="I141" s="99"/>
      <c r="J141" s="172"/>
    </row>
    <row r="142" spans="1:10" s="62" customFormat="1" ht="12.75">
      <c r="A142" s="63" t="s">
        <v>602</v>
      </c>
      <c r="B142" s="45">
        <v>2005</v>
      </c>
      <c r="C142" s="420">
        <v>1500.6</v>
      </c>
      <c r="D142" s="232"/>
      <c r="E142" s="37"/>
      <c r="F142" s="85"/>
      <c r="G142" s="85"/>
      <c r="H142" s="85"/>
      <c r="I142" s="99"/>
      <c r="J142" s="172"/>
    </row>
    <row r="143" spans="1:10" s="62" customFormat="1" ht="12.75">
      <c r="A143" s="73" t="s">
        <v>603</v>
      </c>
      <c r="B143" s="45">
        <v>2005</v>
      </c>
      <c r="C143" s="420">
        <v>567.3</v>
      </c>
      <c r="D143" s="232"/>
      <c r="E143" s="37"/>
      <c r="F143" s="85"/>
      <c r="G143" s="85"/>
      <c r="H143" s="85"/>
      <c r="I143" s="99"/>
      <c r="J143" s="172"/>
    </row>
    <row r="144" spans="1:10" s="62" customFormat="1" ht="12.75">
      <c r="A144" s="73" t="s">
        <v>604</v>
      </c>
      <c r="B144" s="45">
        <v>2006</v>
      </c>
      <c r="C144" s="420">
        <v>549</v>
      </c>
      <c r="D144" s="232"/>
      <c r="E144" s="37"/>
      <c r="F144" s="85"/>
      <c r="G144" s="85"/>
      <c r="H144" s="85"/>
      <c r="I144" s="99"/>
      <c r="J144" s="172"/>
    </row>
    <row r="145" spans="1:10" s="62" customFormat="1" ht="12.75">
      <c r="A145" s="73" t="s">
        <v>605</v>
      </c>
      <c r="B145" s="45">
        <v>2006</v>
      </c>
      <c r="C145" s="420">
        <v>748</v>
      </c>
      <c r="D145" s="232"/>
      <c r="E145" s="37"/>
      <c r="F145" s="85"/>
      <c r="G145" s="85"/>
      <c r="H145" s="85"/>
      <c r="I145" s="99"/>
      <c r="J145" s="172"/>
    </row>
    <row r="146" spans="1:10" s="62" customFormat="1" ht="12.75">
      <c r="A146" s="73" t="s">
        <v>606</v>
      </c>
      <c r="B146" s="45">
        <v>2006</v>
      </c>
      <c r="C146" s="420">
        <v>2139.99</v>
      </c>
      <c r="D146" s="232"/>
      <c r="E146" s="37"/>
      <c r="F146" s="85"/>
      <c r="G146" s="85"/>
      <c r="H146" s="85"/>
      <c r="I146" s="99"/>
      <c r="J146" s="172"/>
    </row>
    <row r="147" spans="1:10" s="62" customFormat="1" ht="12.75">
      <c r="A147" s="73" t="s">
        <v>607</v>
      </c>
      <c r="B147" s="45">
        <v>2006</v>
      </c>
      <c r="C147" s="420">
        <v>6398.9</v>
      </c>
      <c r="D147" s="232"/>
      <c r="E147" s="37"/>
      <c r="F147" s="85"/>
      <c r="G147" s="85"/>
      <c r="H147" s="85"/>
      <c r="I147" s="99"/>
      <c r="J147" s="172"/>
    </row>
    <row r="148" spans="1:10" s="62" customFormat="1" ht="12.75">
      <c r="A148" s="73" t="s">
        <v>722</v>
      </c>
      <c r="B148" s="45">
        <v>2007</v>
      </c>
      <c r="C148" s="420">
        <v>3149.98</v>
      </c>
      <c r="D148" s="232"/>
      <c r="E148" s="37"/>
      <c r="F148" s="85"/>
      <c r="G148" s="85"/>
      <c r="H148" s="85"/>
      <c r="I148" s="99"/>
      <c r="J148" s="172"/>
    </row>
    <row r="149" spans="1:10" s="62" customFormat="1" ht="12.75">
      <c r="A149" s="73" t="s">
        <v>723</v>
      </c>
      <c r="B149" s="45">
        <v>2007</v>
      </c>
      <c r="C149" s="420">
        <v>1400</v>
      </c>
      <c r="D149" s="232"/>
      <c r="E149" s="37"/>
      <c r="F149" s="85"/>
      <c r="G149" s="85"/>
      <c r="H149" s="85"/>
      <c r="I149" s="99"/>
      <c r="J149" s="172"/>
    </row>
    <row r="150" spans="1:10" s="62" customFormat="1" ht="12.75">
      <c r="A150" s="73" t="s">
        <v>673</v>
      </c>
      <c r="B150" s="45">
        <v>2007</v>
      </c>
      <c r="C150" s="420">
        <v>427</v>
      </c>
      <c r="D150" s="232"/>
      <c r="E150" s="37"/>
      <c r="F150" s="85"/>
      <c r="G150" s="85"/>
      <c r="H150" s="85"/>
      <c r="I150" s="99"/>
      <c r="J150" s="172"/>
    </row>
    <row r="151" spans="1:10" s="62" customFormat="1" ht="12.75">
      <c r="A151" s="73" t="s">
        <v>674</v>
      </c>
      <c r="B151" s="45">
        <v>2007</v>
      </c>
      <c r="C151" s="420">
        <v>298.9</v>
      </c>
      <c r="D151" s="232"/>
      <c r="E151" s="37"/>
      <c r="F151" s="85"/>
      <c r="G151" s="85"/>
      <c r="H151" s="85"/>
      <c r="I151" s="99"/>
      <c r="J151" s="172"/>
    </row>
    <row r="152" spans="1:10" s="62" customFormat="1" ht="12.75">
      <c r="A152" s="73" t="s">
        <v>675</v>
      </c>
      <c r="B152" s="45">
        <v>2007</v>
      </c>
      <c r="C152" s="420">
        <v>750</v>
      </c>
      <c r="D152" s="232"/>
      <c r="E152" s="37"/>
      <c r="F152" s="85"/>
      <c r="G152" s="85"/>
      <c r="H152" s="85"/>
      <c r="I152" s="99"/>
      <c r="J152" s="172"/>
    </row>
    <row r="153" spans="1:10" s="62" customFormat="1" ht="12.75">
      <c r="A153" s="73" t="s">
        <v>724</v>
      </c>
      <c r="B153" s="45">
        <v>2008</v>
      </c>
      <c r="C153" s="420">
        <v>4500</v>
      </c>
      <c r="D153" s="232"/>
      <c r="E153" s="37"/>
      <c r="F153" s="85"/>
      <c r="G153" s="85"/>
      <c r="H153" s="85"/>
      <c r="I153" s="99"/>
      <c r="J153" s="172"/>
    </row>
    <row r="154" spans="1:10" s="62" customFormat="1" ht="12.75">
      <c r="A154" s="73" t="s">
        <v>725</v>
      </c>
      <c r="B154" s="45">
        <v>2008</v>
      </c>
      <c r="C154" s="420">
        <v>3000</v>
      </c>
      <c r="D154" s="232"/>
      <c r="E154" s="37"/>
      <c r="F154" s="85"/>
      <c r="G154" s="85"/>
      <c r="H154" s="85"/>
      <c r="I154" s="99"/>
      <c r="J154" s="172"/>
    </row>
    <row r="155" spans="1:10" s="62" customFormat="1" ht="12.75">
      <c r="A155" s="73" t="s">
        <v>725</v>
      </c>
      <c r="B155" s="45">
        <v>2008</v>
      </c>
      <c r="C155" s="420">
        <v>2620</v>
      </c>
      <c r="D155" s="232"/>
      <c r="E155" s="37"/>
      <c r="F155" s="85"/>
      <c r="G155" s="85"/>
      <c r="H155" s="85"/>
      <c r="I155" s="99"/>
      <c r="J155" s="172"/>
    </row>
    <row r="156" spans="1:10" s="62" customFormat="1" ht="12.75">
      <c r="A156" s="73"/>
      <c r="B156" s="480" t="s">
        <v>631</v>
      </c>
      <c r="C156" s="472">
        <f>SUM(C136:C155)</f>
        <v>43799.689999999995</v>
      </c>
      <c r="D156" s="232"/>
      <c r="E156" s="37"/>
      <c r="F156" s="85"/>
      <c r="G156" s="85"/>
      <c r="H156" s="85"/>
      <c r="I156" s="99"/>
      <c r="J156" s="172"/>
    </row>
    <row r="157" spans="1:10" s="62" customFormat="1" ht="12.75">
      <c r="A157" s="466" t="s">
        <v>630</v>
      </c>
      <c r="B157" s="467"/>
      <c r="C157" s="468"/>
      <c r="D157" s="469"/>
      <c r="E157" s="470"/>
      <c r="F157" s="85"/>
      <c r="G157" s="85"/>
      <c r="H157" s="85"/>
      <c r="I157" s="99"/>
      <c r="J157" s="172"/>
    </row>
    <row r="158" spans="1:10" s="62" customFormat="1" ht="12.75">
      <c r="A158" s="73" t="s">
        <v>726</v>
      </c>
      <c r="B158" s="45">
        <v>2008</v>
      </c>
      <c r="C158" s="420">
        <v>3390</v>
      </c>
      <c r="D158" s="232"/>
      <c r="E158" s="37"/>
      <c r="F158" s="85"/>
      <c r="G158" s="85"/>
      <c r="H158" s="85"/>
      <c r="I158" s="99"/>
      <c r="J158" s="172"/>
    </row>
    <row r="159" spans="1:10" s="62" customFormat="1" ht="12.75">
      <c r="A159" s="73"/>
      <c r="B159" s="480" t="s">
        <v>631</v>
      </c>
      <c r="C159" s="472">
        <f>SUM(C158)</f>
        <v>3390</v>
      </c>
      <c r="D159" s="232"/>
      <c r="E159" s="37"/>
      <c r="F159" s="85"/>
      <c r="G159" s="85"/>
      <c r="H159" s="85"/>
      <c r="I159" s="99"/>
      <c r="J159" s="172"/>
    </row>
    <row r="160" spans="1:10" s="62" customFormat="1" ht="12.75">
      <c r="A160" s="63"/>
      <c r="B160" s="34"/>
      <c r="C160" s="294" t="s">
        <v>33</v>
      </c>
      <c r="D160" s="257">
        <f>C156+C159</f>
        <v>47189.689999999995</v>
      </c>
      <c r="E160" s="37"/>
      <c r="F160" s="85"/>
      <c r="G160" s="85"/>
      <c r="H160" s="85"/>
      <c r="I160" s="99"/>
      <c r="J160" s="172"/>
    </row>
    <row r="161" spans="1:24" ht="12.75">
      <c r="A161" s="335" t="s">
        <v>441</v>
      </c>
      <c r="B161" s="188"/>
      <c r="C161" s="287"/>
      <c r="D161" s="288"/>
      <c r="E161" s="380"/>
      <c r="F161" s="85"/>
      <c r="G161" s="85"/>
      <c r="H161" s="85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</row>
    <row r="162" spans="1:24" ht="12.75">
      <c r="A162" s="481" t="s">
        <v>629</v>
      </c>
      <c r="B162" s="482"/>
      <c r="C162" s="483"/>
      <c r="D162" s="484"/>
      <c r="E162" s="485"/>
      <c r="F162" s="85"/>
      <c r="G162" s="85"/>
      <c r="H162" s="85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ht="12.75">
      <c r="A163" s="63" t="s">
        <v>481</v>
      </c>
      <c r="B163" s="34">
        <v>2006</v>
      </c>
      <c r="C163" s="381">
        <v>3079.2</v>
      </c>
      <c r="D163" s="257"/>
      <c r="E163" s="37" t="s">
        <v>487</v>
      </c>
      <c r="F163" s="85"/>
      <c r="G163" s="85"/>
      <c r="H163" s="85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1:24" ht="12.75">
      <c r="A164" s="63" t="s">
        <v>482</v>
      </c>
      <c r="B164" s="34">
        <v>2005</v>
      </c>
      <c r="C164" s="381">
        <v>2963.59</v>
      </c>
      <c r="D164" s="257"/>
      <c r="E164" s="37" t="s">
        <v>488</v>
      </c>
      <c r="F164" s="85"/>
      <c r="G164" s="85"/>
      <c r="H164" s="85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</row>
    <row r="165" spans="1:24" ht="12.75">
      <c r="A165" s="63" t="s">
        <v>483</v>
      </c>
      <c r="B165" s="34">
        <v>2005</v>
      </c>
      <c r="C165" s="381">
        <v>796.5</v>
      </c>
      <c r="D165" s="257"/>
      <c r="E165" s="37" t="s">
        <v>489</v>
      </c>
      <c r="F165" s="85"/>
      <c r="G165" s="85"/>
      <c r="H165" s="85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</row>
    <row r="166" spans="1:24" ht="12.75">
      <c r="A166" s="63" t="s">
        <v>483</v>
      </c>
      <c r="B166" s="34">
        <v>2005</v>
      </c>
      <c r="C166" s="381">
        <v>775</v>
      </c>
      <c r="D166" s="257"/>
      <c r="E166" s="37" t="s">
        <v>490</v>
      </c>
      <c r="F166" s="85"/>
      <c r="G166" s="85"/>
      <c r="H166" s="85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</row>
    <row r="167" spans="1:24" ht="12.75">
      <c r="A167" s="63" t="s">
        <v>484</v>
      </c>
      <c r="B167" s="34">
        <v>2006</v>
      </c>
      <c r="C167" s="381">
        <v>4492.72</v>
      </c>
      <c r="D167" s="257"/>
      <c r="E167" s="37" t="s">
        <v>491</v>
      </c>
      <c r="F167" s="85"/>
      <c r="G167" s="85"/>
      <c r="H167" s="85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</row>
    <row r="168" spans="1:24" ht="12.75">
      <c r="A168" s="63" t="s">
        <v>485</v>
      </c>
      <c r="B168" s="34">
        <v>2006</v>
      </c>
      <c r="C168" s="381">
        <v>1949.8</v>
      </c>
      <c r="D168" s="257"/>
      <c r="E168" s="37" t="s">
        <v>492</v>
      </c>
      <c r="F168" s="85"/>
      <c r="G168" s="85"/>
      <c r="H168" s="85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</row>
    <row r="169" spans="1:24" ht="12.75">
      <c r="A169" s="63" t="s">
        <v>485</v>
      </c>
      <c r="B169" s="34">
        <v>2006</v>
      </c>
      <c r="C169" s="381">
        <v>2564.97</v>
      </c>
      <c r="D169" s="257"/>
      <c r="E169" s="37" t="s">
        <v>493</v>
      </c>
      <c r="F169" s="85"/>
      <c r="G169" s="85"/>
      <c r="H169" s="85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</row>
    <row r="170" spans="1:24" ht="12.75">
      <c r="A170" s="63" t="s">
        <v>486</v>
      </c>
      <c r="B170" s="34">
        <v>2006</v>
      </c>
      <c r="C170" s="381">
        <v>5391.24</v>
      </c>
      <c r="D170" s="257"/>
      <c r="E170" s="37" t="s">
        <v>494</v>
      </c>
      <c r="F170" s="85"/>
      <c r="G170" s="85"/>
      <c r="H170" s="85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</row>
    <row r="171" spans="1:24" ht="12.75">
      <c r="A171" s="63" t="s">
        <v>656</v>
      </c>
      <c r="B171" s="34">
        <v>2007</v>
      </c>
      <c r="C171" s="381">
        <v>1856.19</v>
      </c>
      <c r="D171" s="257"/>
      <c r="E171" s="37" t="s">
        <v>495</v>
      </c>
      <c r="F171" s="85"/>
      <c r="G171" s="85"/>
      <c r="H171" s="85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1:24" ht="12.75">
      <c r="A172" s="63" t="s">
        <v>657</v>
      </c>
      <c r="B172" s="34">
        <v>2007</v>
      </c>
      <c r="C172" s="381">
        <v>1502.42</v>
      </c>
      <c r="D172" s="257"/>
      <c r="E172" s="37" t="s">
        <v>664</v>
      </c>
      <c r="F172" s="85"/>
      <c r="G172" s="85"/>
      <c r="H172" s="85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</row>
    <row r="173" spans="1:24" ht="12.75">
      <c r="A173" s="63" t="s">
        <v>658</v>
      </c>
      <c r="B173" s="34">
        <v>2008</v>
      </c>
      <c r="C173" s="381">
        <v>1038.82</v>
      </c>
      <c r="D173" s="257"/>
      <c r="E173" s="37" t="s">
        <v>665</v>
      </c>
      <c r="F173" s="85"/>
      <c r="G173" s="85"/>
      <c r="H173" s="85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1:24" ht="12.75">
      <c r="A174" s="63" t="s">
        <v>659</v>
      </c>
      <c r="B174" s="34">
        <v>2008</v>
      </c>
      <c r="C174" s="381">
        <v>1359.81</v>
      </c>
      <c r="D174" s="257"/>
      <c r="E174" s="37" t="s">
        <v>666</v>
      </c>
      <c r="F174" s="85"/>
      <c r="G174" s="85"/>
      <c r="H174" s="85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</row>
    <row r="175" spans="1:24" ht="12.75">
      <c r="A175" s="63" t="s">
        <v>661</v>
      </c>
      <c r="B175" s="34">
        <v>2007</v>
      </c>
      <c r="C175" s="381">
        <v>441</v>
      </c>
      <c r="D175" s="257"/>
      <c r="E175" s="37" t="s">
        <v>667</v>
      </c>
      <c r="F175" s="85"/>
      <c r="G175" s="85"/>
      <c r="H175" s="85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</row>
    <row r="176" spans="1:24" ht="12.75">
      <c r="A176" s="63" t="s">
        <v>662</v>
      </c>
      <c r="B176" s="34">
        <v>2008</v>
      </c>
      <c r="C176" s="381">
        <v>683.85</v>
      </c>
      <c r="D176" s="257"/>
      <c r="E176" s="37" t="s">
        <v>668</v>
      </c>
      <c r="F176" s="85"/>
      <c r="G176" s="85"/>
      <c r="H176" s="85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</row>
    <row r="177" spans="1:24" ht="12.75">
      <c r="A177" s="63" t="s">
        <v>670</v>
      </c>
      <c r="B177" s="34"/>
      <c r="C177" s="381">
        <v>16924.75</v>
      </c>
      <c r="D177" s="257"/>
      <c r="E177" s="37" t="s">
        <v>672</v>
      </c>
      <c r="F177" s="85"/>
      <c r="G177" s="85"/>
      <c r="H177" s="85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</row>
    <row r="178" spans="1:24" ht="12.75">
      <c r="A178" s="63"/>
      <c r="B178" s="479" t="s">
        <v>631</v>
      </c>
      <c r="C178" s="486">
        <f>SUM(C163:C177)</f>
        <v>45819.86</v>
      </c>
      <c r="D178" s="257"/>
      <c r="F178" s="85"/>
      <c r="G178" s="85"/>
      <c r="H178" s="85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1:24" ht="12.75">
      <c r="A179" s="466" t="s">
        <v>630</v>
      </c>
      <c r="B179" s="467"/>
      <c r="C179" s="468"/>
      <c r="D179" s="469"/>
      <c r="E179" s="470"/>
      <c r="F179" s="85"/>
      <c r="G179" s="85"/>
      <c r="H179" s="85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</row>
    <row r="180" spans="1:24" ht="21">
      <c r="A180" s="63" t="s">
        <v>442</v>
      </c>
      <c r="B180" s="34">
        <v>2004</v>
      </c>
      <c r="C180" s="381">
        <v>5052.73</v>
      </c>
      <c r="D180" s="257"/>
      <c r="E180" s="382" t="s">
        <v>496</v>
      </c>
      <c r="F180" s="85"/>
      <c r="G180" s="85"/>
      <c r="H180" s="85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</row>
    <row r="181" spans="1:24" ht="12.75">
      <c r="A181" s="63" t="s">
        <v>660</v>
      </c>
      <c r="B181" s="34">
        <v>2007</v>
      </c>
      <c r="C181" s="381">
        <v>2600</v>
      </c>
      <c r="D181" s="257"/>
      <c r="E181" s="37" t="s">
        <v>663</v>
      </c>
      <c r="F181" s="85"/>
      <c r="G181" s="85"/>
      <c r="H181" s="85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</row>
    <row r="182" spans="1:24" ht="12.75">
      <c r="A182" s="63" t="s">
        <v>739</v>
      </c>
      <c r="B182" s="34">
        <v>2009</v>
      </c>
      <c r="C182" s="381">
        <v>2088.53</v>
      </c>
      <c r="D182" s="257"/>
      <c r="E182" s="37"/>
      <c r="F182" s="85"/>
      <c r="G182" s="85"/>
      <c r="H182" s="85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</row>
    <row r="183" spans="1:24" ht="12.75">
      <c r="A183" s="63"/>
      <c r="B183" s="479" t="s">
        <v>631</v>
      </c>
      <c r="C183" s="486">
        <f>SUM(C180:C182)</f>
        <v>9741.26</v>
      </c>
      <c r="D183" s="257"/>
      <c r="E183" s="37"/>
      <c r="F183" s="85"/>
      <c r="G183" s="85"/>
      <c r="H183" s="85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</row>
    <row r="184" spans="1:24" ht="12.75">
      <c r="A184" s="77"/>
      <c r="B184" s="181"/>
      <c r="C184" s="294" t="s">
        <v>33</v>
      </c>
      <c r="D184" s="257">
        <f>C178+C183</f>
        <v>55561.12</v>
      </c>
      <c r="E184" s="382"/>
      <c r="F184" s="85"/>
      <c r="G184" s="85"/>
      <c r="H184" s="85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</row>
    <row r="185" spans="1:24" ht="13.5" thickBot="1">
      <c r="A185" s="100"/>
      <c r="B185" s="101"/>
      <c r="C185" s="102"/>
      <c r="D185" s="103"/>
      <c r="E185" s="100"/>
      <c r="F185" s="85"/>
      <c r="G185" s="85"/>
      <c r="H185" s="85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</row>
    <row r="186" spans="1:24" ht="13.5" thickBot="1">
      <c r="A186" s="100"/>
      <c r="B186" s="541" t="s">
        <v>313</v>
      </c>
      <c r="C186" s="542"/>
      <c r="D186" s="98">
        <f>D184+D160+D133+D128+D115+D91+D63+D59</f>
        <v>586044.1399999999</v>
      </c>
      <c r="E186" s="100"/>
      <c r="F186" s="85"/>
      <c r="G186" s="85"/>
      <c r="H186" s="85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</row>
    <row r="187" spans="1:24" ht="12.75">
      <c r="A187" s="100"/>
      <c r="B187" s="101"/>
      <c r="C187" s="102"/>
      <c r="D187" s="103"/>
      <c r="E187" s="100"/>
      <c r="F187" s="85"/>
      <c r="G187" s="85"/>
      <c r="H187" s="85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3:24" ht="12.75">
      <c r="C188" s="51" t="s">
        <v>676</v>
      </c>
      <c r="E188" s="510"/>
      <c r="F188" s="85"/>
      <c r="G188" s="85"/>
      <c r="H188" s="85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3:24" ht="12.75">
      <c r="C189" s="51" t="s">
        <v>629</v>
      </c>
      <c r="D189" s="65">
        <f>C47+D63+C76+C111+D128+D133+D160+C178</f>
        <v>536618.75</v>
      </c>
      <c r="E189" s="510"/>
      <c r="F189" s="85"/>
      <c r="G189" s="85"/>
      <c r="H189" s="85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3:24" ht="12.75">
      <c r="C190" s="51" t="s">
        <v>630</v>
      </c>
      <c r="D190" s="65">
        <f>C58+C81+C114+C183</f>
        <v>44105.81</v>
      </c>
      <c r="E190" s="510"/>
      <c r="F190" s="85"/>
      <c r="G190" s="85"/>
      <c r="H190" s="85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</row>
    <row r="191" spans="3:24" ht="12.75">
      <c r="C191" s="51" t="s">
        <v>677</v>
      </c>
      <c r="D191" s="65">
        <f>C90</f>
        <v>5319.579999999999</v>
      </c>
      <c r="E191" s="510"/>
      <c r="F191" s="85"/>
      <c r="G191" s="85"/>
      <c r="H191" s="85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5:24" ht="12.75">
      <c r="E192" s="510"/>
      <c r="F192" s="85"/>
      <c r="G192" s="85"/>
      <c r="H192" s="85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</row>
    <row r="193" spans="5:24" ht="12.75">
      <c r="E193" s="510"/>
      <c r="F193" s="85"/>
      <c r="G193" s="85"/>
      <c r="H193" s="85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</row>
    <row r="194" spans="5:24" ht="12.75">
      <c r="E194" s="510"/>
      <c r="F194" s="85"/>
      <c r="G194" s="85"/>
      <c r="H194" s="85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</row>
    <row r="195" spans="5:24" ht="12.75">
      <c r="E195" s="510"/>
      <c r="F195" s="85"/>
      <c r="G195" s="85"/>
      <c r="H195" s="85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</row>
    <row r="196" spans="5:24" ht="12.75">
      <c r="E196" s="510"/>
      <c r="F196" s="85"/>
      <c r="G196" s="85"/>
      <c r="H196" s="85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</row>
    <row r="197" spans="5:24" ht="12.75">
      <c r="E197" s="510"/>
      <c r="F197" s="85"/>
      <c r="G197" s="85"/>
      <c r="H197" s="85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5:24" ht="12.75">
      <c r="E198" s="510"/>
      <c r="F198" s="85"/>
      <c r="G198" s="85"/>
      <c r="H198" s="85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</row>
    <row r="199" spans="5:24" ht="16.5" customHeight="1">
      <c r="E199" s="510"/>
      <c r="F199" s="85"/>
      <c r="G199" s="85"/>
      <c r="H199" s="85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</row>
    <row r="200" spans="5:24" ht="16.5" customHeight="1">
      <c r="E200" s="510"/>
      <c r="F200" s="85"/>
      <c r="G200" s="85"/>
      <c r="H200" s="85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</row>
    <row r="201" spans="5:24" ht="16.5" customHeight="1">
      <c r="E201" s="510"/>
      <c r="F201" s="85"/>
      <c r="G201" s="85"/>
      <c r="H201" s="85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</row>
    <row r="202" spans="5:24" ht="16.5" customHeight="1">
      <c r="E202" s="510"/>
      <c r="F202" s="85"/>
      <c r="G202" s="85"/>
      <c r="H202" s="85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</row>
    <row r="203" spans="5:24" ht="16.5" customHeight="1">
      <c r="E203" s="510"/>
      <c r="F203" s="85"/>
      <c r="G203" s="85"/>
      <c r="H203" s="85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</row>
    <row r="204" spans="1:24" ht="16.5" customHeight="1">
      <c r="A204" s="100"/>
      <c r="B204" s="101"/>
      <c r="C204" s="102"/>
      <c r="D204" s="105"/>
      <c r="E204" s="100"/>
      <c r="F204" s="85"/>
      <c r="G204" s="85"/>
      <c r="H204" s="85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</row>
    <row r="205" spans="1:24" s="68" customFormat="1" ht="16.5" customHeight="1">
      <c r="A205" s="18"/>
      <c r="B205" s="86"/>
      <c r="C205" s="102"/>
      <c r="D205" s="106"/>
      <c r="E205" s="100"/>
      <c r="F205" s="85"/>
      <c r="G205" s="85"/>
      <c r="H205" s="85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</row>
    <row r="206" spans="1:24" s="68" customFormat="1" ht="16.5" customHeight="1">
      <c r="A206" s="18"/>
      <c r="B206" s="86"/>
      <c r="C206" s="108"/>
      <c r="D206" s="106"/>
      <c r="E206" s="100"/>
      <c r="F206" s="85"/>
      <c r="G206" s="85"/>
      <c r="H206" s="85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</row>
    <row r="207" spans="1:24" s="68" customFormat="1" ht="16.5" customHeight="1">
      <c r="A207" s="100"/>
      <c r="B207" s="101"/>
      <c r="C207" s="102"/>
      <c r="D207" s="106"/>
      <c r="E207" s="100"/>
      <c r="F207" s="85"/>
      <c r="G207" s="85"/>
      <c r="H207" s="85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</row>
    <row r="208" spans="1:24" s="68" customFormat="1" ht="16.5" customHeight="1">
      <c r="A208" s="100"/>
      <c r="B208" s="101"/>
      <c r="C208" s="102"/>
      <c r="D208" s="106"/>
      <c r="E208" s="100"/>
      <c r="F208" s="85"/>
      <c r="G208" s="85"/>
      <c r="H208" s="85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</row>
    <row r="209" spans="1:24" s="68" customFormat="1" ht="16.5" customHeight="1">
      <c r="A209" s="100"/>
      <c r="B209" s="101"/>
      <c r="C209" s="102"/>
      <c r="D209" s="106"/>
      <c r="E209" s="100"/>
      <c r="F209" s="85"/>
      <c r="G209" s="85"/>
      <c r="H209" s="85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</row>
    <row r="210" spans="1:24" s="68" customFormat="1" ht="16.5" customHeight="1">
      <c r="A210" s="100"/>
      <c r="B210" s="101"/>
      <c r="C210" s="102"/>
      <c r="D210" s="106"/>
      <c r="E210" s="100"/>
      <c r="F210" s="85"/>
      <c r="G210" s="85"/>
      <c r="H210" s="85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</row>
    <row r="211" spans="1:24" s="68" customFormat="1" ht="16.5" customHeight="1">
      <c r="A211" s="18"/>
      <c r="B211" s="86"/>
      <c r="C211" s="102"/>
      <c r="D211" s="106"/>
      <c r="E211" s="100"/>
      <c r="F211" s="85"/>
      <c r="G211" s="85"/>
      <c r="H211" s="85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</row>
    <row r="212" spans="1:24" s="68" customFormat="1" ht="16.5" customHeight="1">
      <c r="A212" s="18"/>
      <c r="B212" s="86"/>
      <c r="C212" s="108"/>
      <c r="D212" s="106"/>
      <c r="E212" s="100"/>
      <c r="F212" s="85"/>
      <c r="G212" s="85"/>
      <c r="H212" s="85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</row>
    <row r="213" spans="1:24" s="68" customFormat="1" ht="16.5" customHeight="1">
      <c r="A213" s="100"/>
      <c r="B213" s="101"/>
      <c r="C213" s="102"/>
      <c r="D213" s="109"/>
      <c r="E213" s="100"/>
      <c r="F213" s="85"/>
      <c r="G213" s="85"/>
      <c r="H213" s="85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</row>
    <row r="214" spans="1:24" ht="12.75">
      <c r="A214" s="100"/>
      <c r="B214" s="101"/>
      <c r="C214" s="110"/>
      <c r="D214" s="111"/>
      <c r="E214" s="100"/>
      <c r="F214" s="85"/>
      <c r="G214" s="85"/>
      <c r="H214" s="85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</row>
    <row r="215" spans="1:24" ht="12.75">
      <c r="A215" s="100"/>
      <c r="B215" s="101"/>
      <c r="C215" s="102"/>
      <c r="D215" s="112"/>
      <c r="E215" s="100"/>
      <c r="F215" s="85"/>
      <c r="G215" s="85"/>
      <c r="H215" s="85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</row>
    <row r="216" spans="1:24" ht="12.75">
      <c r="A216" s="100"/>
      <c r="B216" s="101"/>
      <c r="C216" s="102"/>
      <c r="D216" s="112"/>
      <c r="E216" s="100"/>
      <c r="F216" s="85"/>
      <c r="G216" s="85"/>
      <c r="H216" s="85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</row>
    <row r="217" spans="1:24" ht="12.75">
      <c r="A217" s="100"/>
      <c r="B217" s="101"/>
      <c r="C217" s="102"/>
      <c r="D217" s="112"/>
      <c r="E217" s="100"/>
      <c r="F217" s="85"/>
      <c r="G217" s="85"/>
      <c r="H217" s="85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</row>
    <row r="218" spans="1:24" ht="12.75">
      <c r="A218" s="100"/>
      <c r="B218" s="101"/>
      <c r="C218" s="110"/>
      <c r="D218" s="112"/>
      <c r="E218" s="173"/>
      <c r="F218" s="85"/>
      <c r="G218" s="85"/>
      <c r="H218" s="85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</row>
    <row r="219" spans="1:24" ht="12.75">
      <c r="A219" s="113"/>
      <c r="B219" s="86"/>
      <c r="C219" s="108"/>
      <c r="D219" s="112"/>
      <c r="E219" s="171"/>
      <c r="F219" s="85"/>
      <c r="G219" s="85"/>
      <c r="H219" s="85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</row>
    <row r="220" spans="1:24" ht="12.75">
      <c r="A220" s="114"/>
      <c r="B220" s="115"/>
      <c r="C220" s="116"/>
      <c r="D220" s="106"/>
      <c r="E220" s="171"/>
      <c r="F220" s="85"/>
      <c r="G220" s="85"/>
      <c r="H220" s="85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</row>
    <row r="221" spans="1:24" ht="12.75">
      <c r="A221" s="114"/>
      <c r="B221" s="115"/>
      <c r="C221" s="116"/>
      <c r="D221" s="106"/>
      <c r="E221" s="171"/>
      <c r="F221" s="85"/>
      <c r="G221" s="85"/>
      <c r="H221" s="85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</row>
    <row r="222" spans="1:24" ht="12.75">
      <c r="A222" s="114"/>
      <c r="B222" s="115"/>
      <c r="C222" s="116"/>
      <c r="D222" s="117"/>
      <c r="E222" s="171"/>
      <c r="F222" s="85"/>
      <c r="G222" s="85"/>
      <c r="H222" s="85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</row>
    <row r="223" spans="1:24" ht="12.75">
      <c r="A223" s="114"/>
      <c r="B223" s="115"/>
      <c r="C223" s="116"/>
      <c r="D223" s="106"/>
      <c r="E223" s="171"/>
      <c r="F223" s="85"/>
      <c r="G223" s="85"/>
      <c r="H223" s="85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</row>
    <row r="224" spans="1:24" ht="12.75">
      <c r="A224" s="114"/>
      <c r="B224" s="115"/>
      <c r="C224" s="116"/>
      <c r="D224" s="106"/>
      <c r="E224" s="171"/>
      <c r="F224" s="85"/>
      <c r="G224" s="85"/>
      <c r="H224" s="85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</row>
    <row r="225" spans="1:24" ht="12.75">
      <c r="A225" s="114"/>
      <c r="B225" s="115"/>
      <c r="C225" s="116"/>
      <c r="D225" s="106"/>
      <c r="E225" s="171"/>
      <c r="F225" s="85"/>
      <c r="G225" s="85"/>
      <c r="H225" s="85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</row>
    <row r="226" spans="1:24" ht="12.75">
      <c r="A226" s="114"/>
      <c r="B226" s="115"/>
      <c r="C226" s="116"/>
      <c r="D226" s="117"/>
      <c r="E226" s="171"/>
      <c r="F226" s="85"/>
      <c r="G226" s="85"/>
      <c r="H226" s="85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</row>
    <row r="227" spans="1:24" ht="12.75">
      <c r="A227" s="114"/>
      <c r="B227" s="115"/>
      <c r="C227" s="116"/>
      <c r="D227" s="106"/>
      <c r="E227" s="171"/>
      <c r="F227" s="85"/>
      <c r="G227" s="85"/>
      <c r="H227" s="85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</row>
    <row r="228" spans="1:24" ht="12.75">
      <c r="A228" s="114"/>
      <c r="B228" s="115"/>
      <c r="C228" s="116"/>
      <c r="D228" s="117"/>
      <c r="E228" s="171"/>
      <c r="F228" s="85"/>
      <c r="G228" s="85"/>
      <c r="H228" s="85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</row>
    <row r="229" spans="1:24" ht="12.75">
      <c r="A229" s="114"/>
      <c r="B229" s="115"/>
      <c r="C229" s="116"/>
      <c r="D229" s="106"/>
      <c r="E229" s="171"/>
      <c r="F229" s="85"/>
      <c r="G229" s="85"/>
      <c r="H229" s="85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</row>
    <row r="230" spans="1:24" ht="12.75">
      <c r="A230" s="114"/>
      <c r="B230" s="115"/>
      <c r="C230" s="116"/>
      <c r="D230" s="106"/>
      <c r="E230" s="143"/>
      <c r="F230" s="85"/>
      <c r="G230" s="85"/>
      <c r="H230" s="85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</row>
    <row r="231" spans="1:24" ht="12.75">
      <c r="A231" s="114"/>
      <c r="B231" s="115"/>
      <c r="C231" s="116"/>
      <c r="D231" s="106"/>
      <c r="E231" s="143"/>
      <c r="F231" s="85"/>
      <c r="G231" s="85"/>
      <c r="H231" s="85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</row>
    <row r="232" spans="1:24" ht="12.75">
      <c r="A232" s="18"/>
      <c r="B232" s="86"/>
      <c r="C232" s="102"/>
      <c r="D232" s="106"/>
      <c r="E232" s="143"/>
      <c r="F232" s="85"/>
      <c r="G232" s="85"/>
      <c r="H232" s="85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</row>
    <row r="233" spans="1:24" ht="12.75">
      <c r="A233" s="18"/>
      <c r="B233" s="86"/>
      <c r="C233" s="108"/>
      <c r="D233" s="106"/>
      <c r="E233" s="143"/>
      <c r="F233" s="85"/>
      <c r="G233" s="85"/>
      <c r="H233" s="85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</row>
    <row r="234" spans="1:24" ht="12.75">
      <c r="A234" s="100"/>
      <c r="B234" s="101"/>
      <c r="C234" s="110"/>
      <c r="D234" s="112"/>
      <c r="E234" s="143"/>
      <c r="F234" s="85"/>
      <c r="G234" s="85"/>
      <c r="H234" s="85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</row>
    <row r="235" spans="1:24" ht="12.75">
      <c r="A235" s="113"/>
      <c r="B235" s="86"/>
      <c r="C235" s="108"/>
      <c r="D235" s="112"/>
      <c r="E235" s="143"/>
      <c r="F235" s="85"/>
      <c r="G235" s="85"/>
      <c r="H235" s="85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</row>
    <row r="236" spans="1:24" ht="12.75">
      <c r="A236" s="100"/>
      <c r="B236" s="101"/>
      <c r="C236" s="102"/>
      <c r="D236" s="106"/>
      <c r="E236" s="143"/>
      <c r="F236" s="85"/>
      <c r="G236" s="85"/>
      <c r="H236" s="85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</row>
    <row r="237" spans="1:24" ht="12.75">
      <c r="A237" s="100"/>
      <c r="B237" s="101"/>
      <c r="C237" s="102"/>
      <c r="D237" s="106"/>
      <c r="E237" s="143"/>
      <c r="F237" s="85"/>
      <c r="G237" s="85"/>
      <c r="H237" s="85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</row>
    <row r="238" spans="1:24" ht="12.75">
      <c r="A238" s="100"/>
      <c r="B238" s="101"/>
      <c r="C238" s="102"/>
      <c r="D238" s="106"/>
      <c r="E238" s="143"/>
      <c r="F238" s="85"/>
      <c r="G238" s="85"/>
      <c r="H238" s="85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</row>
    <row r="239" spans="1:24" ht="12.75">
      <c r="A239" s="100"/>
      <c r="B239" s="101"/>
      <c r="C239" s="102"/>
      <c r="D239" s="106"/>
      <c r="E239" s="143"/>
      <c r="F239" s="85"/>
      <c r="G239" s="85"/>
      <c r="H239" s="85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</row>
    <row r="240" spans="1:24" ht="12.75">
      <c r="A240" s="100"/>
      <c r="B240" s="101"/>
      <c r="C240" s="102"/>
      <c r="D240" s="106"/>
      <c r="E240" s="143"/>
      <c r="F240" s="85"/>
      <c r="G240" s="85"/>
      <c r="H240" s="85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</row>
    <row r="241" spans="1:24" ht="12.75">
      <c r="A241" s="18"/>
      <c r="B241" s="86"/>
      <c r="C241" s="102"/>
      <c r="D241" s="106"/>
      <c r="E241" s="143"/>
      <c r="F241" s="85"/>
      <c r="G241" s="85"/>
      <c r="H241" s="85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</row>
    <row r="242" spans="1:24" ht="12.75">
      <c r="A242" s="18"/>
      <c r="B242" s="86"/>
      <c r="C242" s="108"/>
      <c r="D242" s="106"/>
      <c r="E242" s="143"/>
      <c r="F242" s="85"/>
      <c r="G242" s="85"/>
      <c r="H242" s="85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</row>
    <row r="243" spans="1:24" s="7" customFormat="1" ht="12.75">
      <c r="A243" s="100"/>
      <c r="B243" s="101"/>
      <c r="C243" s="102"/>
      <c r="D243" s="106"/>
      <c r="E243" s="143"/>
      <c r="F243" s="85"/>
      <c r="G243" s="85"/>
      <c r="H243" s="85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</row>
    <row r="244" spans="1:24" s="7" customFormat="1" ht="12.75">
      <c r="A244" s="100"/>
      <c r="B244" s="101"/>
      <c r="C244" s="102"/>
      <c r="D244" s="106"/>
      <c r="E244" s="143"/>
      <c r="F244" s="85"/>
      <c r="G244" s="85"/>
      <c r="H244" s="85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</row>
    <row r="245" spans="1:24" ht="12.75">
      <c r="A245" s="18"/>
      <c r="B245" s="86"/>
      <c r="C245" s="102"/>
      <c r="D245" s="106"/>
      <c r="E245" s="143"/>
      <c r="F245" s="85"/>
      <c r="G245" s="85"/>
      <c r="H245" s="85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</row>
    <row r="246" spans="1:24" ht="12.75">
      <c r="A246" s="18"/>
      <c r="B246" s="86"/>
      <c r="C246" s="108"/>
      <c r="D246" s="106"/>
      <c r="E246" s="143"/>
      <c r="F246" s="85"/>
      <c r="G246" s="85"/>
      <c r="H246" s="85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</row>
    <row r="247" spans="1:24" ht="12.75">
      <c r="A247" s="100"/>
      <c r="B247" s="101"/>
      <c r="C247" s="110"/>
      <c r="D247" s="112"/>
      <c r="E247" s="143"/>
      <c r="F247" s="85"/>
      <c r="G247" s="85"/>
      <c r="H247" s="85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</row>
    <row r="248" spans="1:24" ht="12.75">
      <c r="A248" s="113"/>
      <c r="B248" s="101"/>
      <c r="C248" s="102"/>
      <c r="D248" s="112"/>
      <c r="E248" s="143"/>
      <c r="F248" s="85"/>
      <c r="G248" s="85"/>
      <c r="H248" s="85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1:24" ht="12.75">
      <c r="A249" s="100"/>
      <c r="B249" s="101"/>
      <c r="C249" s="102"/>
      <c r="D249" s="105"/>
      <c r="E249" s="143"/>
      <c r="F249" s="85"/>
      <c r="G249" s="85"/>
      <c r="H249" s="85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1:24" ht="12.75">
      <c r="A250" s="100"/>
      <c r="B250" s="101"/>
      <c r="C250" s="102"/>
      <c r="D250" s="105"/>
      <c r="E250" s="143"/>
      <c r="F250" s="85"/>
      <c r="G250" s="85"/>
      <c r="H250" s="85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</row>
    <row r="251" spans="1:24" ht="12.75">
      <c r="A251" s="100"/>
      <c r="B251" s="101"/>
      <c r="C251" s="102"/>
      <c r="D251" s="105"/>
      <c r="E251" s="143"/>
      <c r="F251" s="85"/>
      <c r="G251" s="85"/>
      <c r="H251" s="85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</row>
    <row r="252" spans="1:24" ht="12.75">
      <c r="A252" s="18"/>
      <c r="B252" s="101"/>
      <c r="C252" s="102"/>
      <c r="D252" s="117"/>
      <c r="E252" s="143"/>
      <c r="F252" s="85"/>
      <c r="G252" s="85"/>
      <c r="H252" s="85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</row>
    <row r="253" spans="1:24" ht="12.75">
      <c r="A253" s="100"/>
      <c r="B253" s="101"/>
      <c r="C253" s="102"/>
      <c r="D253" s="117"/>
      <c r="E253" s="143"/>
      <c r="F253" s="85"/>
      <c r="G253" s="85"/>
      <c r="H253" s="85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</row>
    <row r="254" spans="1:24" ht="12.75">
      <c r="A254" s="100"/>
      <c r="B254" s="101"/>
      <c r="C254" s="102"/>
      <c r="D254" s="117"/>
      <c r="E254" s="143"/>
      <c r="F254" s="85"/>
      <c r="G254" s="85"/>
      <c r="H254" s="85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</row>
    <row r="255" spans="1:24" ht="12.75">
      <c r="A255" s="100"/>
      <c r="B255" s="101"/>
      <c r="C255" s="102"/>
      <c r="D255" s="117"/>
      <c r="E255" s="143"/>
      <c r="F255" s="85"/>
      <c r="G255" s="85"/>
      <c r="H255" s="85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</row>
    <row r="256" spans="1:24" ht="12.75">
      <c r="A256" s="100"/>
      <c r="B256" s="101"/>
      <c r="C256" s="102"/>
      <c r="D256" s="106"/>
      <c r="E256" s="143"/>
      <c r="F256" s="85"/>
      <c r="G256" s="85"/>
      <c r="H256" s="85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ht="12.75">
      <c r="A257" s="18"/>
      <c r="B257" s="86"/>
      <c r="C257" s="102"/>
      <c r="D257" s="106"/>
      <c r="E257" s="143"/>
      <c r="F257" s="85"/>
      <c r="G257" s="85"/>
      <c r="H257" s="85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</row>
    <row r="258" spans="1:24" ht="12.75">
      <c r="A258" s="18"/>
      <c r="B258" s="86"/>
      <c r="C258" s="108"/>
      <c r="D258" s="106"/>
      <c r="E258" s="143"/>
      <c r="F258" s="85"/>
      <c r="G258" s="85"/>
      <c r="H258" s="85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</row>
    <row r="259" spans="1:24" ht="12.75">
      <c r="A259" s="100"/>
      <c r="B259" s="101"/>
      <c r="C259" s="102"/>
      <c r="D259" s="106"/>
      <c r="E259" s="143"/>
      <c r="F259" s="85"/>
      <c r="G259" s="85"/>
      <c r="H259" s="85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</row>
    <row r="260" spans="1:24" ht="12.75">
      <c r="A260" s="100"/>
      <c r="B260" s="101"/>
      <c r="C260" s="102"/>
      <c r="D260" s="106"/>
      <c r="E260" s="143"/>
      <c r="F260" s="85"/>
      <c r="G260" s="85"/>
      <c r="H260" s="85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</row>
    <row r="261" spans="1:24" ht="12.75">
      <c r="A261" s="100"/>
      <c r="B261" s="101"/>
      <c r="C261" s="102"/>
      <c r="D261" s="117"/>
      <c r="E261" s="143"/>
      <c r="F261" s="85"/>
      <c r="G261" s="85"/>
      <c r="H261" s="85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</row>
    <row r="262" spans="1:24" ht="20.25" customHeight="1">
      <c r="A262" s="100"/>
      <c r="B262" s="101"/>
      <c r="C262" s="102"/>
      <c r="D262" s="117"/>
      <c r="E262" s="143"/>
      <c r="F262" s="85"/>
      <c r="G262" s="85"/>
      <c r="H262" s="85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</row>
    <row r="263" spans="1:24" ht="12.75">
      <c r="A263" s="100"/>
      <c r="B263" s="101"/>
      <c r="C263" s="110"/>
      <c r="D263" s="112"/>
      <c r="E263" s="143"/>
      <c r="F263" s="85"/>
      <c r="G263" s="85"/>
      <c r="H263" s="85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</row>
    <row r="264" spans="1:24" ht="12.75">
      <c r="A264" s="113"/>
      <c r="B264" s="101"/>
      <c r="C264" s="102"/>
      <c r="D264" s="112"/>
      <c r="E264" s="143"/>
      <c r="F264" s="85"/>
      <c r="G264" s="85"/>
      <c r="H264" s="85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</row>
    <row r="265" spans="1:24" ht="12.75">
      <c r="A265" s="100"/>
      <c r="B265" s="101"/>
      <c r="C265" s="102"/>
      <c r="D265" s="112"/>
      <c r="E265" s="143"/>
      <c r="F265" s="85"/>
      <c r="G265" s="85"/>
      <c r="H265" s="85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1:24" ht="12.75">
      <c r="A266" s="100"/>
      <c r="B266" s="101"/>
      <c r="C266" s="102"/>
      <c r="D266" s="112"/>
      <c r="E266" s="143"/>
      <c r="F266" s="85"/>
      <c r="G266" s="85"/>
      <c r="H266" s="85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</row>
    <row r="267" spans="1:24" ht="12.75">
      <c r="A267" s="100"/>
      <c r="B267" s="101"/>
      <c r="C267" s="102"/>
      <c r="D267" s="112"/>
      <c r="E267" s="143"/>
      <c r="F267" s="85"/>
      <c r="G267" s="85"/>
      <c r="H267" s="85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</row>
    <row r="268" spans="1:24" ht="12.75">
      <c r="A268" s="100"/>
      <c r="B268" s="101"/>
      <c r="C268" s="102"/>
      <c r="D268" s="112"/>
      <c r="E268" s="143"/>
      <c r="F268" s="85"/>
      <c r="G268" s="85"/>
      <c r="H268" s="85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</row>
    <row r="269" spans="1:24" ht="12.75">
      <c r="A269" s="100"/>
      <c r="B269" s="101"/>
      <c r="C269" s="102"/>
      <c r="D269" s="112"/>
      <c r="E269" s="143"/>
      <c r="F269" s="85"/>
      <c r="G269" s="85"/>
      <c r="H269" s="85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</row>
    <row r="270" spans="1:24" ht="12.75">
      <c r="A270" s="100"/>
      <c r="B270" s="101"/>
      <c r="C270" s="102"/>
      <c r="D270" s="112"/>
      <c r="E270" s="143"/>
      <c r="F270" s="85"/>
      <c r="G270" s="85"/>
      <c r="H270" s="85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</row>
    <row r="271" spans="1:24" ht="12.75">
      <c r="A271" s="100"/>
      <c r="B271" s="101"/>
      <c r="C271" s="102"/>
      <c r="D271" s="117"/>
      <c r="E271" s="143"/>
      <c r="F271" s="85"/>
      <c r="G271" s="85"/>
      <c r="H271" s="85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</row>
    <row r="272" spans="1:24" ht="12.75">
      <c r="A272" s="100"/>
      <c r="B272" s="101"/>
      <c r="C272" s="110"/>
      <c r="D272" s="112"/>
      <c r="E272" s="143"/>
      <c r="F272" s="85"/>
      <c r="G272" s="85"/>
      <c r="H272" s="85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</row>
    <row r="273" spans="1:24" ht="12.75">
      <c r="A273" s="113"/>
      <c r="B273" s="86"/>
      <c r="C273" s="108"/>
      <c r="D273" s="112"/>
      <c r="E273" s="143"/>
      <c r="F273" s="85"/>
      <c r="G273" s="85"/>
      <c r="H273" s="85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</row>
    <row r="274" spans="1:24" ht="12.75">
      <c r="A274" s="118"/>
      <c r="B274" s="189"/>
      <c r="C274" s="104"/>
      <c r="D274" s="112"/>
      <c r="E274" s="143"/>
      <c r="F274" s="85"/>
      <c r="G274" s="85"/>
      <c r="H274" s="85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</row>
    <row r="275" spans="1:24" ht="12.75">
      <c r="A275" s="118"/>
      <c r="B275" s="189"/>
      <c r="C275" s="104"/>
      <c r="D275" s="112"/>
      <c r="E275" s="143"/>
      <c r="F275" s="85"/>
      <c r="G275" s="85"/>
      <c r="H275" s="85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</row>
    <row r="276" spans="1:24" ht="12.75">
      <c r="A276" s="118"/>
      <c r="B276" s="189"/>
      <c r="C276" s="104"/>
      <c r="D276" s="112"/>
      <c r="E276" s="143"/>
      <c r="F276" s="85"/>
      <c r="G276" s="85"/>
      <c r="H276" s="85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</row>
    <row r="277" spans="1:24" ht="12.75">
      <c r="A277" s="118"/>
      <c r="B277" s="189"/>
      <c r="C277" s="104"/>
      <c r="D277" s="112"/>
      <c r="E277" s="143"/>
      <c r="F277" s="85"/>
      <c r="G277" s="85"/>
      <c r="H277" s="85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</row>
    <row r="278" spans="1:24" ht="12.75">
      <c r="A278" s="118"/>
      <c r="B278" s="189"/>
      <c r="C278" s="104"/>
      <c r="D278" s="112"/>
      <c r="E278" s="143"/>
      <c r="F278" s="85"/>
      <c r="G278" s="85"/>
      <c r="H278" s="85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</row>
    <row r="279" spans="1:24" ht="12.75">
      <c r="A279" s="118"/>
      <c r="B279" s="189"/>
      <c r="C279" s="104"/>
      <c r="D279" s="112"/>
      <c r="E279" s="143"/>
      <c r="F279" s="85"/>
      <c r="G279" s="85"/>
      <c r="H279" s="85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</row>
    <row r="280" spans="1:24" ht="12.75">
      <c r="A280" s="118"/>
      <c r="B280" s="189"/>
      <c r="C280" s="104"/>
      <c r="D280" s="112"/>
      <c r="E280" s="143"/>
      <c r="F280" s="85"/>
      <c r="G280" s="85"/>
      <c r="H280" s="85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</row>
    <row r="281" spans="1:24" ht="12.75">
      <c r="A281" s="118"/>
      <c r="B281" s="189"/>
      <c r="C281" s="104"/>
      <c r="D281" s="112"/>
      <c r="E281" s="143"/>
      <c r="F281" s="85"/>
      <c r="G281" s="85"/>
      <c r="H281" s="85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</row>
    <row r="282" spans="1:24" ht="12.75">
      <c r="A282" s="118"/>
      <c r="B282" s="189"/>
      <c r="C282" s="104"/>
      <c r="D282" s="112"/>
      <c r="E282" s="143"/>
      <c r="F282" s="85"/>
      <c r="G282" s="85"/>
      <c r="H282" s="85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</row>
    <row r="283" spans="1:24" ht="12.75">
      <c r="A283" s="118"/>
      <c r="B283" s="189"/>
      <c r="C283" s="104"/>
      <c r="D283" s="112"/>
      <c r="E283" s="143"/>
      <c r="F283" s="85"/>
      <c r="G283" s="85"/>
      <c r="H283" s="85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</row>
    <row r="284" spans="1:24" ht="12.75">
      <c r="A284" s="118"/>
      <c r="B284" s="189"/>
      <c r="C284" s="104"/>
      <c r="D284" s="112"/>
      <c r="E284" s="143"/>
      <c r="F284" s="85"/>
      <c r="G284" s="85"/>
      <c r="H284" s="85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</row>
    <row r="285" spans="1:24" ht="12.75">
      <c r="A285" s="118"/>
      <c r="B285" s="189"/>
      <c r="C285" s="104"/>
      <c r="D285" s="112"/>
      <c r="E285" s="143"/>
      <c r="F285" s="85"/>
      <c r="G285" s="85"/>
      <c r="H285" s="85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</row>
    <row r="286" spans="1:24" ht="12.75">
      <c r="A286" s="118"/>
      <c r="B286" s="189"/>
      <c r="C286" s="104"/>
      <c r="D286" s="112"/>
      <c r="E286" s="143"/>
      <c r="F286" s="85"/>
      <c r="G286" s="85"/>
      <c r="H286" s="85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</row>
    <row r="287" spans="1:24" ht="12.75">
      <c r="A287" s="119"/>
      <c r="B287" s="189"/>
      <c r="C287" s="104"/>
      <c r="D287" s="112"/>
      <c r="E287" s="143"/>
      <c r="F287" s="85"/>
      <c r="G287" s="85"/>
      <c r="H287" s="85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</row>
    <row r="288" spans="1:24" ht="12.75">
      <c r="A288" s="118"/>
      <c r="B288" s="189"/>
      <c r="C288" s="104"/>
      <c r="D288" s="112"/>
      <c r="E288" s="143"/>
      <c r="F288" s="85"/>
      <c r="G288" s="85"/>
      <c r="H288" s="85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</row>
    <row r="289" spans="1:24" ht="12.75">
      <c r="A289" s="118"/>
      <c r="B289" s="189"/>
      <c r="C289" s="104"/>
      <c r="D289" s="112"/>
      <c r="E289" s="143"/>
      <c r="F289" s="85"/>
      <c r="G289" s="85"/>
      <c r="H289" s="85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  <row r="290" spans="1:24" ht="12.75">
      <c r="A290" s="118"/>
      <c r="B290" s="189"/>
      <c r="C290" s="104"/>
      <c r="D290" s="112"/>
      <c r="E290" s="143"/>
      <c r="F290" s="85"/>
      <c r="G290" s="85"/>
      <c r="H290" s="85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</row>
    <row r="291" spans="1:24" ht="12.75">
      <c r="A291" s="118"/>
      <c r="B291" s="189"/>
      <c r="C291" s="104"/>
      <c r="D291" s="112"/>
      <c r="E291" s="143"/>
      <c r="F291" s="85"/>
      <c r="G291" s="85"/>
      <c r="H291" s="85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</row>
    <row r="292" spans="1:24" ht="12.75">
      <c r="A292" s="119"/>
      <c r="B292" s="189"/>
      <c r="C292" s="104"/>
      <c r="D292" s="112"/>
      <c r="E292" s="143"/>
      <c r="F292" s="85"/>
      <c r="G292" s="85"/>
      <c r="H292" s="85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</row>
    <row r="293" spans="1:24" ht="12.75">
      <c r="A293" s="118"/>
      <c r="B293" s="189"/>
      <c r="C293" s="104"/>
      <c r="D293" s="112"/>
      <c r="E293" s="143"/>
      <c r="F293" s="85"/>
      <c r="G293" s="85"/>
      <c r="H293" s="85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</row>
    <row r="294" spans="1:24" ht="12.75">
      <c r="A294" s="100"/>
      <c r="B294" s="101"/>
      <c r="C294" s="110"/>
      <c r="D294" s="103"/>
      <c r="E294" s="143"/>
      <c r="F294" s="85"/>
      <c r="G294" s="85"/>
      <c r="H294" s="85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</row>
    <row r="295" spans="1:24" ht="12.75">
      <c r="A295" s="18"/>
      <c r="B295" s="101"/>
      <c r="C295" s="102"/>
      <c r="D295" s="112"/>
      <c r="E295" s="143"/>
      <c r="F295" s="85"/>
      <c r="G295" s="85"/>
      <c r="H295" s="85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</row>
    <row r="296" spans="1:24" ht="12.75">
      <c r="A296" s="100"/>
      <c r="B296" s="101"/>
      <c r="C296" s="102"/>
      <c r="D296" s="112"/>
      <c r="E296" s="143"/>
      <c r="F296" s="85"/>
      <c r="G296" s="85"/>
      <c r="H296" s="85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</row>
    <row r="297" spans="1:24" ht="12.75">
      <c r="A297" s="100"/>
      <c r="B297" s="101"/>
      <c r="C297" s="102"/>
      <c r="D297" s="112"/>
      <c r="E297" s="143"/>
      <c r="F297" s="85"/>
      <c r="G297" s="85"/>
      <c r="H297" s="85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</row>
    <row r="298" spans="1:24" ht="12.75">
      <c r="A298" s="100"/>
      <c r="B298" s="101"/>
      <c r="C298" s="102"/>
      <c r="D298" s="112"/>
      <c r="E298" s="143"/>
      <c r="F298" s="85"/>
      <c r="G298" s="85"/>
      <c r="H298" s="85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</row>
    <row r="299" spans="1:24" ht="12.75">
      <c r="A299" s="100"/>
      <c r="B299" s="101"/>
      <c r="C299" s="102"/>
      <c r="D299" s="112"/>
      <c r="E299" s="143"/>
      <c r="F299" s="85"/>
      <c r="G299" s="85"/>
      <c r="H299" s="85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</row>
    <row r="300" spans="1:24" ht="12.75">
      <c r="A300" s="18"/>
      <c r="B300" s="86"/>
      <c r="C300" s="102"/>
      <c r="D300" s="112"/>
      <c r="E300" s="143"/>
      <c r="F300" s="85"/>
      <c r="G300" s="85"/>
      <c r="H300" s="85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ht="12.75">
      <c r="A301" s="18"/>
      <c r="B301" s="86"/>
      <c r="C301" s="104"/>
      <c r="D301" s="112"/>
      <c r="E301" s="143"/>
      <c r="F301" s="85"/>
      <c r="G301" s="85"/>
      <c r="H301" s="85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</row>
    <row r="302" spans="1:24" ht="12.75">
      <c r="A302" s="100"/>
      <c r="B302" s="101"/>
      <c r="C302" s="102"/>
      <c r="D302" s="105"/>
      <c r="E302" s="143"/>
      <c r="F302" s="85"/>
      <c r="G302" s="85"/>
      <c r="H302" s="85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</row>
    <row r="303" spans="1:24" ht="12.75">
      <c r="A303" s="100"/>
      <c r="B303" s="101"/>
      <c r="C303" s="102"/>
      <c r="D303" s="105"/>
      <c r="E303" s="143"/>
      <c r="F303" s="85"/>
      <c r="G303" s="85"/>
      <c r="H303" s="85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</row>
    <row r="304" spans="1:24" ht="12.75">
      <c r="A304" s="100"/>
      <c r="B304" s="101"/>
      <c r="C304" s="102"/>
      <c r="D304" s="112"/>
      <c r="E304" s="143"/>
      <c r="F304" s="85"/>
      <c r="G304" s="85"/>
      <c r="H304" s="85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</row>
    <row r="305" spans="1:24" ht="12.75">
      <c r="A305" s="100"/>
      <c r="B305" s="101"/>
      <c r="C305" s="102"/>
      <c r="D305" s="105"/>
      <c r="E305" s="143"/>
      <c r="F305" s="85"/>
      <c r="G305" s="85"/>
      <c r="H305" s="85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</row>
    <row r="306" spans="1:24" ht="12.75">
      <c r="A306" s="100"/>
      <c r="B306" s="101"/>
      <c r="C306" s="102"/>
      <c r="D306" s="105"/>
      <c r="E306" s="143"/>
      <c r="F306" s="85"/>
      <c r="G306" s="85"/>
      <c r="H306" s="85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1:24" ht="12.75">
      <c r="A307" s="100"/>
      <c r="B307" s="101"/>
      <c r="C307" s="102"/>
      <c r="D307" s="117"/>
      <c r="E307" s="143"/>
      <c r="F307" s="85"/>
      <c r="G307" s="85"/>
      <c r="H307" s="85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1:24" ht="12.75">
      <c r="A308" s="18"/>
      <c r="B308" s="120"/>
      <c r="C308" s="110"/>
      <c r="D308" s="112"/>
      <c r="E308" s="143"/>
      <c r="F308" s="85"/>
      <c r="G308" s="85"/>
      <c r="H308" s="85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1:24" ht="12.75">
      <c r="A309" s="113"/>
      <c r="B309" s="86"/>
      <c r="C309" s="108"/>
      <c r="D309" s="112"/>
      <c r="E309" s="143"/>
      <c r="F309" s="85"/>
      <c r="G309" s="85"/>
      <c r="H309" s="85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1:24" ht="12.75">
      <c r="A310" s="100"/>
      <c r="B310" s="101"/>
      <c r="C310" s="102"/>
      <c r="D310" s="112"/>
      <c r="E310" s="143"/>
      <c r="F310" s="85"/>
      <c r="G310" s="85"/>
      <c r="H310" s="85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1:24" ht="12.75">
      <c r="A311" s="100"/>
      <c r="B311" s="101"/>
      <c r="C311" s="102"/>
      <c r="D311" s="112"/>
      <c r="E311" s="143"/>
      <c r="F311" s="85"/>
      <c r="G311" s="85"/>
      <c r="H311" s="85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1:24" ht="12.75">
      <c r="A312" s="100"/>
      <c r="B312" s="101"/>
      <c r="C312" s="102"/>
      <c r="D312" s="112"/>
      <c r="E312" s="143"/>
      <c r="F312" s="85"/>
      <c r="G312" s="85"/>
      <c r="H312" s="85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1:24" ht="12.75">
      <c r="A313" s="100"/>
      <c r="B313" s="101"/>
      <c r="C313" s="110"/>
      <c r="D313" s="112"/>
      <c r="E313" s="143"/>
      <c r="F313" s="85"/>
      <c r="G313" s="85"/>
      <c r="H313" s="85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</row>
    <row r="314" spans="1:24" ht="12.75">
      <c r="A314" s="113"/>
      <c r="B314" s="86"/>
      <c r="C314" s="108"/>
      <c r="D314" s="112"/>
      <c r="E314" s="143"/>
      <c r="F314" s="85"/>
      <c r="G314" s="85"/>
      <c r="H314" s="85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</row>
    <row r="315" spans="1:24" ht="12.75">
      <c r="A315" s="100"/>
      <c r="B315" s="101"/>
      <c r="C315" s="102"/>
      <c r="D315" s="106"/>
      <c r="E315" s="143"/>
      <c r="F315" s="85"/>
      <c r="G315" s="85"/>
      <c r="H315" s="85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</row>
    <row r="316" spans="1:24" ht="12.75">
      <c r="A316" s="100"/>
      <c r="B316" s="101"/>
      <c r="C316" s="102"/>
      <c r="D316" s="106"/>
      <c r="E316" s="143"/>
      <c r="F316" s="85"/>
      <c r="G316" s="85"/>
      <c r="H316" s="85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</row>
    <row r="317" spans="1:24" ht="12.75">
      <c r="A317" s="100"/>
      <c r="B317" s="101"/>
      <c r="C317" s="102"/>
      <c r="D317" s="106"/>
      <c r="E317" s="143"/>
      <c r="F317" s="85"/>
      <c r="G317" s="85"/>
      <c r="H317" s="85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</row>
    <row r="318" spans="1:24" ht="12.75">
      <c r="A318" s="100"/>
      <c r="B318" s="101"/>
      <c r="C318" s="102"/>
      <c r="D318" s="106"/>
      <c r="E318" s="143"/>
      <c r="F318" s="85"/>
      <c r="G318" s="85"/>
      <c r="H318" s="85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</row>
    <row r="319" spans="1:24" ht="12.75">
      <c r="A319" s="100"/>
      <c r="B319" s="101"/>
      <c r="C319" s="102"/>
      <c r="D319" s="106"/>
      <c r="E319" s="143"/>
      <c r="F319" s="85"/>
      <c r="G319" s="85"/>
      <c r="H319" s="85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</row>
    <row r="320" spans="1:24" ht="12.75">
      <c r="A320" s="100"/>
      <c r="B320" s="101"/>
      <c r="C320" s="102"/>
      <c r="D320" s="106"/>
      <c r="E320" s="143"/>
      <c r="F320" s="85"/>
      <c r="G320" s="85"/>
      <c r="H320" s="85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</row>
    <row r="321" spans="1:24" ht="12.75">
      <c r="A321" s="100"/>
      <c r="B321" s="101"/>
      <c r="C321" s="102"/>
      <c r="D321" s="106"/>
      <c r="E321" s="143"/>
      <c r="F321" s="85"/>
      <c r="G321" s="85"/>
      <c r="H321" s="85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</row>
    <row r="322" spans="1:24" ht="12.75">
      <c r="A322" s="100"/>
      <c r="B322" s="101"/>
      <c r="C322" s="102"/>
      <c r="D322" s="106"/>
      <c r="E322" s="143"/>
      <c r="F322" s="85"/>
      <c r="G322" s="85"/>
      <c r="H322" s="85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</row>
    <row r="323" spans="1:24" ht="12.75">
      <c r="A323" s="100"/>
      <c r="B323" s="101"/>
      <c r="C323" s="102"/>
      <c r="D323" s="106"/>
      <c r="E323" s="143"/>
      <c r="F323" s="85"/>
      <c r="G323" s="85"/>
      <c r="H323" s="85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</row>
    <row r="324" spans="1:24" ht="12.75">
      <c r="A324" s="100"/>
      <c r="B324" s="101"/>
      <c r="C324" s="102"/>
      <c r="D324" s="106"/>
      <c r="E324" s="143"/>
      <c r="F324" s="85"/>
      <c r="G324" s="85"/>
      <c r="H324" s="85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</row>
    <row r="325" spans="1:24" ht="12.75">
      <c r="A325" s="100"/>
      <c r="B325" s="101"/>
      <c r="C325" s="102"/>
      <c r="D325" s="106"/>
      <c r="E325" s="143"/>
      <c r="F325" s="85"/>
      <c r="G325" s="85"/>
      <c r="H325" s="85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</row>
    <row r="326" spans="1:24" ht="12.75">
      <c r="A326" s="100"/>
      <c r="B326" s="101"/>
      <c r="C326" s="102"/>
      <c r="D326" s="106"/>
      <c r="E326" s="143"/>
      <c r="F326" s="85"/>
      <c r="G326" s="85"/>
      <c r="H326" s="85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</row>
    <row r="327" spans="1:24" ht="12.75">
      <c r="A327" s="100"/>
      <c r="B327" s="101"/>
      <c r="C327" s="102"/>
      <c r="D327" s="106"/>
      <c r="E327" s="143"/>
      <c r="F327" s="85"/>
      <c r="G327" s="85"/>
      <c r="H327" s="85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</row>
    <row r="328" spans="1:24" ht="12.75">
      <c r="A328" s="100"/>
      <c r="B328" s="101"/>
      <c r="C328" s="102"/>
      <c r="D328" s="112"/>
      <c r="E328" s="143"/>
      <c r="F328" s="85"/>
      <c r="G328" s="85"/>
      <c r="H328" s="85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</row>
    <row r="329" spans="1:24" ht="12.75">
      <c r="A329" s="100"/>
      <c r="B329" s="101"/>
      <c r="C329" s="102"/>
      <c r="D329" s="112"/>
      <c r="E329" s="143"/>
      <c r="F329" s="85"/>
      <c r="G329" s="85"/>
      <c r="H329" s="85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</row>
    <row r="330" spans="1:24" ht="12.75">
      <c r="A330" s="100"/>
      <c r="B330" s="101"/>
      <c r="C330" s="102"/>
      <c r="D330" s="112"/>
      <c r="E330" s="143"/>
      <c r="F330" s="85"/>
      <c r="G330" s="85"/>
      <c r="H330" s="85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</row>
    <row r="331" spans="1:24" ht="12.75">
      <c r="A331" s="100"/>
      <c r="B331" s="101"/>
      <c r="C331" s="102"/>
      <c r="D331" s="112"/>
      <c r="E331" s="143"/>
      <c r="F331" s="85"/>
      <c r="G331" s="85"/>
      <c r="H331" s="85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</row>
    <row r="332" spans="1:24" ht="12.75">
      <c r="A332" s="100"/>
      <c r="B332" s="101"/>
      <c r="C332" s="102"/>
      <c r="D332" s="112"/>
      <c r="E332" s="143"/>
      <c r="F332" s="85"/>
      <c r="G332" s="85"/>
      <c r="H332" s="85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</row>
    <row r="333" spans="1:24" ht="12.75">
      <c r="A333" s="100"/>
      <c r="B333" s="101"/>
      <c r="C333" s="102"/>
      <c r="D333" s="106"/>
      <c r="E333" s="143"/>
      <c r="F333" s="85"/>
      <c r="G333" s="85"/>
      <c r="H333" s="85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</row>
    <row r="334" spans="1:24" ht="12.75">
      <c r="A334" s="100"/>
      <c r="B334" s="101"/>
      <c r="C334" s="102"/>
      <c r="D334" s="106"/>
      <c r="E334" s="143"/>
      <c r="F334" s="85"/>
      <c r="G334" s="85"/>
      <c r="H334" s="85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</row>
    <row r="335" spans="1:24" ht="12.75">
      <c r="A335" s="100"/>
      <c r="B335" s="101"/>
      <c r="C335" s="102"/>
      <c r="D335" s="106"/>
      <c r="E335" s="143"/>
      <c r="F335" s="85"/>
      <c r="G335" s="85"/>
      <c r="H335" s="85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</row>
    <row r="336" spans="1:24" ht="12.75">
      <c r="A336" s="100"/>
      <c r="B336" s="101"/>
      <c r="C336" s="102"/>
      <c r="D336" s="106"/>
      <c r="E336" s="143"/>
      <c r="F336" s="85"/>
      <c r="G336" s="85"/>
      <c r="H336" s="85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1:24" ht="12.75">
      <c r="A337" s="100"/>
      <c r="B337" s="101"/>
      <c r="C337" s="102"/>
      <c r="D337" s="106"/>
      <c r="E337" s="143"/>
      <c r="F337" s="85"/>
      <c r="G337" s="85"/>
      <c r="H337" s="85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</row>
    <row r="338" spans="1:24" ht="12.75">
      <c r="A338" s="100"/>
      <c r="B338" s="101"/>
      <c r="C338" s="102"/>
      <c r="D338" s="106"/>
      <c r="E338" s="143"/>
      <c r="F338" s="85"/>
      <c r="G338" s="85"/>
      <c r="H338" s="85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</row>
    <row r="339" spans="1:24" ht="12.75">
      <c r="A339" s="100"/>
      <c r="B339" s="101"/>
      <c r="C339" s="102"/>
      <c r="D339" s="106"/>
      <c r="E339" s="143"/>
      <c r="F339" s="85"/>
      <c r="G339" s="85"/>
      <c r="H339" s="85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</row>
    <row r="340" spans="1:24" ht="12.75">
      <c r="A340" s="100"/>
      <c r="B340" s="101"/>
      <c r="C340" s="102"/>
      <c r="D340" s="112"/>
      <c r="E340" s="143"/>
      <c r="F340" s="85"/>
      <c r="G340" s="85"/>
      <c r="H340" s="85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</row>
    <row r="341" spans="1:24" ht="12.75">
      <c r="A341" s="100"/>
      <c r="B341" s="101"/>
      <c r="C341" s="102"/>
      <c r="D341" s="112"/>
      <c r="E341" s="143"/>
      <c r="F341" s="85"/>
      <c r="G341" s="85"/>
      <c r="H341" s="85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</row>
    <row r="342" spans="1:24" ht="12.75">
      <c r="A342" s="119"/>
      <c r="B342" s="101"/>
      <c r="C342" s="116"/>
      <c r="D342" s="112"/>
      <c r="E342" s="143"/>
      <c r="F342" s="85"/>
      <c r="G342" s="85"/>
      <c r="H342" s="85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</row>
    <row r="343" spans="1:24" ht="12.75">
      <c r="A343" s="114"/>
      <c r="B343" s="115"/>
      <c r="C343" s="110"/>
      <c r="D343" s="112"/>
      <c r="E343" s="143"/>
      <c r="F343" s="85"/>
      <c r="G343" s="85"/>
      <c r="H343" s="85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</row>
    <row r="344" spans="1:24" ht="12.75">
      <c r="A344" s="18"/>
      <c r="B344" s="86"/>
      <c r="C344" s="110"/>
      <c r="D344" s="112"/>
      <c r="E344" s="143"/>
      <c r="F344" s="85"/>
      <c r="G344" s="85"/>
      <c r="H344" s="85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</row>
    <row r="345" spans="1:24" ht="12.75">
      <c r="A345" s="18"/>
      <c r="B345" s="86"/>
      <c r="C345" s="108"/>
      <c r="D345" s="112"/>
      <c r="E345" s="143"/>
      <c r="F345" s="85"/>
      <c r="G345" s="85"/>
      <c r="H345" s="85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</row>
    <row r="346" spans="1:24" ht="12.75">
      <c r="A346" s="18"/>
      <c r="B346" s="86"/>
      <c r="C346" s="108"/>
      <c r="D346" s="112"/>
      <c r="E346" s="143"/>
      <c r="F346" s="85"/>
      <c r="G346" s="85"/>
      <c r="H346" s="85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</row>
    <row r="347" spans="1:24" ht="12.75">
      <c r="A347" s="18"/>
      <c r="B347" s="86"/>
      <c r="C347" s="108"/>
      <c r="D347" s="112"/>
      <c r="E347" s="143"/>
      <c r="F347" s="85"/>
      <c r="G347" s="85"/>
      <c r="H347" s="85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</row>
    <row r="348" spans="1:24" ht="12.75">
      <c r="A348" s="18"/>
      <c r="B348" s="86"/>
      <c r="C348" s="108"/>
      <c r="D348" s="112"/>
      <c r="E348" s="143"/>
      <c r="F348" s="85"/>
      <c r="G348" s="85"/>
      <c r="H348" s="85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</row>
    <row r="349" spans="1:4" ht="12.75">
      <c r="A349" s="47"/>
      <c r="B349" s="33"/>
      <c r="C349" s="95"/>
      <c r="D349" s="66"/>
    </row>
    <row r="350" spans="1:4" ht="12.75">
      <c r="A350" s="48"/>
      <c r="B350" s="20"/>
      <c r="C350" s="53"/>
      <c r="D350" s="64"/>
    </row>
    <row r="351" spans="1:4" ht="12.75">
      <c r="A351" s="48"/>
      <c r="B351" s="20"/>
      <c r="C351" s="53"/>
      <c r="D351" s="64"/>
    </row>
    <row r="352" spans="1:4" ht="12.75">
      <c r="A352" s="48"/>
      <c r="B352" s="20"/>
      <c r="C352" s="53"/>
      <c r="D352" s="64"/>
    </row>
    <row r="353" spans="1:4" ht="12.75">
      <c r="A353" s="48"/>
      <c r="B353" s="20"/>
      <c r="C353" s="53"/>
      <c r="D353" s="64"/>
    </row>
    <row r="354" spans="1:4" ht="12.75">
      <c r="A354" s="48"/>
      <c r="B354" s="20"/>
      <c r="C354" s="53"/>
      <c r="D354" s="64"/>
    </row>
    <row r="355" spans="1:4" ht="12.75">
      <c r="A355" s="48"/>
      <c r="B355" s="20"/>
      <c r="C355" s="53"/>
      <c r="D355" s="64"/>
    </row>
    <row r="356" spans="1:4" ht="12.75">
      <c r="A356" s="48"/>
      <c r="B356" s="20"/>
      <c r="C356" s="53"/>
      <c r="D356" s="64"/>
    </row>
    <row r="357" spans="1:4" ht="12.75">
      <c r="A357" s="48"/>
      <c r="B357" s="20"/>
      <c r="C357" s="53"/>
      <c r="D357" s="64"/>
    </row>
    <row r="358" spans="1:4" ht="12.75">
      <c r="A358" s="48"/>
      <c r="B358" s="20"/>
      <c r="C358" s="53"/>
      <c r="D358" s="64"/>
    </row>
    <row r="359" spans="1:4" ht="12.75">
      <c r="A359" s="48"/>
      <c r="B359" s="20"/>
      <c r="C359" s="53"/>
      <c r="D359" s="64"/>
    </row>
    <row r="360" spans="1:4" ht="12.75">
      <c r="A360" s="48"/>
      <c r="B360" s="20"/>
      <c r="C360" s="53"/>
      <c r="D360" s="64"/>
    </row>
    <row r="361" spans="1:4" ht="12.75">
      <c r="A361" s="48"/>
      <c r="B361" s="20"/>
      <c r="C361" s="53"/>
      <c r="D361" s="64"/>
    </row>
    <row r="362" spans="1:4" ht="12.75">
      <c r="A362" s="48"/>
      <c r="B362" s="20"/>
      <c r="C362" s="53"/>
      <c r="D362" s="64"/>
    </row>
    <row r="363" spans="1:4" ht="12.75">
      <c r="A363" s="48"/>
      <c r="B363" s="20"/>
      <c r="C363" s="53"/>
      <c r="D363" s="64"/>
    </row>
    <row r="364" spans="1:4" ht="12.75">
      <c r="A364" s="48"/>
      <c r="B364" s="20"/>
      <c r="C364" s="53"/>
      <c r="D364" s="64"/>
    </row>
    <row r="365" spans="1:4" ht="12.75">
      <c r="A365" s="48"/>
      <c r="B365" s="20"/>
      <c r="C365" s="53"/>
      <c r="D365" s="64"/>
    </row>
    <row r="366" spans="1:4" ht="12.75">
      <c r="A366" s="48"/>
      <c r="B366" s="20"/>
      <c r="C366" s="53"/>
      <c r="D366" s="64"/>
    </row>
    <row r="367" spans="1:4" ht="12.75">
      <c r="A367" s="48"/>
      <c r="B367" s="20"/>
      <c r="C367" s="53"/>
      <c r="D367" s="64"/>
    </row>
    <row r="368" spans="1:4" ht="12.75">
      <c r="A368" s="48"/>
      <c r="B368" s="20"/>
      <c r="C368" s="53"/>
      <c r="D368" s="64"/>
    </row>
    <row r="369" spans="1:4" ht="12.75">
      <c r="A369" s="48"/>
      <c r="B369" s="20"/>
      <c r="C369" s="53"/>
      <c r="D369" s="64"/>
    </row>
    <row r="370" spans="1:4" ht="12.75">
      <c r="A370" s="48"/>
      <c r="B370" s="20"/>
      <c r="C370" s="53"/>
      <c r="D370" s="64"/>
    </row>
    <row r="371" spans="1:4" ht="12.75">
      <c r="A371" s="48"/>
      <c r="B371" s="20"/>
      <c r="C371" s="53"/>
      <c r="D371" s="64"/>
    </row>
    <row r="372" spans="1:4" ht="12.75">
      <c r="A372" s="48"/>
      <c r="B372" s="20"/>
      <c r="C372" s="53"/>
      <c r="D372" s="64"/>
    </row>
    <row r="373" spans="1:4" ht="12.75">
      <c r="A373" s="48"/>
      <c r="B373" s="20"/>
      <c r="C373" s="54"/>
      <c r="D373" s="64"/>
    </row>
    <row r="374" spans="1:4" ht="12.75">
      <c r="A374" s="48"/>
      <c r="B374" s="20"/>
      <c r="C374" s="54"/>
      <c r="D374" s="64"/>
    </row>
    <row r="375" spans="1:4" ht="12.75">
      <c r="A375" s="48"/>
      <c r="B375" s="20"/>
      <c r="C375" s="54"/>
      <c r="D375" s="64"/>
    </row>
    <row r="376" spans="1:4" ht="12.75">
      <c r="A376" s="48"/>
      <c r="B376" s="20"/>
      <c r="C376" s="54"/>
      <c r="D376" s="64"/>
    </row>
    <row r="377" spans="1:4" ht="12.75">
      <c r="A377" s="48"/>
      <c r="B377" s="20"/>
      <c r="C377" s="54"/>
      <c r="D377" s="64"/>
    </row>
    <row r="378" spans="1:4" ht="12.75">
      <c r="A378" s="48"/>
      <c r="B378" s="20"/>
      <c r="C378" s="54"/>
      <c r="D378" s="64"/>
    </row>
    <row r="379" spans="1:4" ht="12.75">
      <c r="A379" s="48"/>
      <c r="B379" s="20"/>
      <c r="C379" s="54"/>
      <c r="D379" s="64"/>
    </row>
    <row r="380" spans="1:4" ht="12.75">
      <c r="A380" s="48"/>
      <c r="B380" s="20"/>
      <c r="C380" s="54"/>
      <c r="D380" s="64"/>
    </row>
    <row r="381" spans="1:4" ht="12.75">
      <c r="A381" s="48"/>
      <c r="B381" s="20"/>
      <c r="C381" s="54"/>
      <c r="D381" s="64"/>
    </row>
    <row r="382" spans="1:4" ht="12.75">
      <c r="A382" s="48"/>
      <c r="B382" s="20"/>
      <c r="C382" s="54"/>
      <c r="D382" s="64"/>
    </row>
    <row r="383" spans="1:4" ht="12.75">
      <c r="A383" s="48"/>
      <c r="B383" s="20"/>
      <c r="C383" s="54"/>
      <c r="D383" s="64"/>
    </row>
    <row r="384" spans="1:4" ht="12.75">
      <c r="A384" s="48"/>
      <c r="B384" s="20"/>
      <c r="C384" s="54"/>
      <c r="D384" s="64"/>
    </row>
    <row r="385" spans="1:4" ht="12.75">
      <c r="A385" s="48"/>
      <c r="B385" s="20"/>
      <c r="C385" s="53"/>
      <c r="D385" s="64"/>
    </row>
    <row r="386" spans="1:4" ht="12.75">
      <c r="A386" s="48"/>
      <c r="B386" s="20"/>
      <c r="C386" s="53"/>
      <c r="D386" s="64"/>
    </row>
    <row r="387" spans="1:4" ht="12.75">
      <c r="A387" s="48"/>
      <c r="B387" s="20"/>
      <c r="C387" s="53"/>
      <c r="D387" s="64"/>
    </row>
    <row r="388" spans="1:4" ht="12.75">
      <c r="A388" s="48"/>
      <c r="B388" s="20"/>
      <c r="C388" s="53"/>
      <c r="D388" s="64"/>
    </row>
    <row r="389" spans="1:4" ht="12.75">
      <c r="A389" s="48"/>
      <c r="B389" s="20"/>
      <c r="C389" s="53"/>
      <c r="D389" s="64"/>
    </row>
    <row r="390" spans="1:4" ht="12.75">
      <c r="A390" s="48"/>
      <c r="B390" s="20"/>
      <c r="C390" s="53"/>
      <c r="D390" s="64"/>
    </row>
    <row r="391" spans="1:4" ht="12.75">
      <c r="A391" s="48"/>
      <c r="B391" s="20"/>
      <c r="C391" s="53"/>
      <c r="D391" s="64"/>
    </row>
    <row r="392" spans="1:4" ht="12.75">
      <c r="A392" s="48"/>
      <c r="B392" s="20"/>
      <c r="C392" s="53"/>
      <c r="D392" s="64"/>
    </row>
    <row r="393" spans="1:4" ht="12.75">
      <c r="A393" s="48"/>
      <c r="B393" s="20"/>
      <c r="C393" s="53"/>
      <c r="D393" s="64"/>
    </row>
    <row r="394" spans="1:4" ht="12.75">
      <c r="A394" s="48"/>
      <c r="B394" s="20"/>
      <c r="C394" s="53"/>
      <c r="D394" s="64"/>
    </row>
    <row r="395" spans="1:4" ht="12.75">
      <c r="A395" s="48"/>
      <c r="B395" s="20"/>
      <c r="C395" s="53"/>
      <c r="D395" s="64"/>
    </row>
    <row r="396" spans="1:4" ht="12.75">
      <c r="A396" s="48"/>
      <c r="B396" s="20"/>
      <c r="C396" s="53"/>
      <c r="D396" s="64"/>
    </row>
    <row r="397" spans="1:4" ht="12.75">
      <c r="A397" s="48"/>
      <c r="B397" s="20"/>
      <c r="C397" s="53"/>
      <c r="D397" s="64"/>
    </row>
    <row r="398" spans="1:4" ht="12.75">
      <c r="A398" s="48"/>
      <c r="B398" s="20"/>
      <c r="C398" s="53"/>
      <c r="D398" s="64"/>
    </row>
    <row r="399" spans="1:4" ht="12.75">
      <c r="A399" s="48"/>
      <c r="B399" s="20"/>
      <c r="C399" s="53"/>
      <c r="D399" s="64"/>
    </row>
    <row r="400" spans="1:4" ht="12.75">
      <c r="A400" s="48"/>
      <c r="B400" s="20"/>
      <c r="C400" s="53"/>
      <c r="D400" s="64"/>
    </row>
    <row r="401" spans="1:4" ht="12.75">
      <c r="A401" s="48"/>
      <c r="B401" s="20"/>
      <c r="C401" s="53"/>
      <c r="D401" s="64"/>
    </row>
    <row r="402" spans="1:4" ht="12.75">
      <c r="A402" s="48"/>
      <c r="B402" s="20"/>
      <c r="C402" s="53"/>
      <c r="D402" s="64"/>
    </row>
    <row r="403" spans="1:4" ht="12.75">
      <c r="A403" s="48"/>
      <c r="B403" s="20"/>
      <c r="C403" s="53"/>
      <c r="D403" s="64"/>
    </row>
    <row r="404" spans="1:4" ht="12.75">
      <c r="A404" s="48"/>
      <c r="B404" s="20"/>
      <c r="C404" s="53"/>
      <c r="D404" s="64"/>
    </row>
    <row r="405" spans="1:4" ht="12.75">
      <c r="A405" s="48"/>
      <c r="B405" s="20"/>
      <c r="C405" s="53"/>
      <c r="D405" s="64"/>
    </row>
    <row r="406" spans="1:4" ht="12.75">
      <c r="A406" s="48"/>
      <c r="B406" s="20"/>
      <c r="C406" s="53"/>
      <c r="D406" s="64"/>
    </row>
    <row r="407" spans="1:4" ht="12.75">
      <c r="A407" s="56"/>
      <c r="B407" s="20"/>
      <c r="C407" s="53"/>
      <c r="D407" s="64"/>
    </row>
    <row r="408" spans="1:4" ht="12.75">
      <c r="A408" s="56"/>
      <c r="B408" s="20"/>
      <c r="C408" s="53"/>
      <c r="D408" s="64"/>
    </row>
    <row r="409" spans="1:4" ht="12.75">
      <c r="A409" s="56"/>
      <c r="B409" s="20"/>
      <c r="C409" s="53"/>
      <c r="D409" s="64"/>
    </row>
    <row r="410" spans="1:4" ht="12.75">
      <c r="A410" s="56"/>
      <c r="B410" s="20"/>
      <c r="C410" s="53"/>
      <c r="D410" s="64"/>
    </row>
    <row r="411" spans="1:4" ht="12.75">
      <c r="A411" s="56"/>
      <c r="B411" s="20"/>
      <c r="C411" s="53"/>
      <c r="D411" s="64"/>
    </row>
    <row r="412" spans="1:4" ht="12.75">
      <c r="A412" s="56"/>
      <c r="B412" s="20"/>
      <c r="C412" s="53"/>
      <c r="D412" s="64"/>
    </row>
    <row r="413" spans="1:4" ht="12.75">
      <c r="A413" s="56"/>
      <c r="B413" s="20"/>
      <c r="C413" s="53"/>
      <c r="D413" s="64"/>
    </row>
    <row r="414" spans="1:4" ht="12.75">
      <c r="A414" s="56"/>
      <c r="B414" s="20"/>
      <c r="C414" s="53"/>
      <c r="D414" s="64"/>
    </row>
    <row r="415" spans="1:4" ht="12.75">
      <c r="A415" s="56"/>
      <c r="B415" s="20"/>
      <c r="C415" s="53"/>
      <c r="D415" s="52"/>
    </row>
    <row r="416" spans="1:4" ht="12.75">
      <c r="A416" s="56"/>
      <c r="B416" s="20"/>
      <c r="C416" s="53"/>
      <c r="D416" s="64"/>
    </row>
    <row r="417" spans="1:4" ht="12.75">
      <c r="A417" s="56"/>
      <c r="B417" s="20"/>
      <c r="C417" s="53"/>
      <c r="D417" s="64"/>
    </row>
    <row r="418" spans="1:4" ht="12.75">
      <c r="A418" s="56"/>
      <c r="B418" s="20"/>
      <c r="C418" s="53"/>
      <c r="D418" s="64"/>
    </row>
    <row r="419" spans="1:4" ht="12.75">
      <c r="A419" s="56"/>
      <c r="B419" s="20"/>
      <c r="C419" s="53"/>
      <c r="D419" s="64"/>
    </row>
    <row r="420" spans="1:4" ht="12.75">
      <c r="A420" s="56"/>
      <c r="B420" s="20"/>
      <c r="C420" s="53"/>
      <c r="D420" s="64"/>
    </row>
    <row r="421" spans="1:4" ht="12.75">
      <c r="A421" s="56"/>
      <c r="B421" s="20"/>
      <c r="C421" s="53"/>
      <c r="D421" s="64"/>
    </row>
    <row r="422" spans="1:4" ht="12.75">
      <c r="A422" s="56"/>
      <c r="B422" s="20"/>
      <c r="C422" s="53"/>
      <c r="D422" s="64"/>
    </row>
    <row r="423" spans="1:4" ht="12.75">
      <c r="A423" s="56"/>
      <c r="B423" s="20"/>
      <c r="C423" s="53"/>
      <c r="D423" s="64"/>
    </row>
    <row r="424" spans="1:4" ht="12.75">
      <c r="A424" s="56"/>
      <c r="B424" s="20"/>
      <c r="C424" s="53"/>
      <c r="D424" s="64"/>
    </row>
    <row r="425" spans="1:4" ht="12.75">
      <c r="A425" s="56"/>
      <c r="B425" s="20"/>
      <c r="C425" s="53"/>
      <c r="D425" s="64"/>
    </row>
    <row r="426" spans="1:4" ht="12.75">
      <c r="A426" s="56"/>
      <c r="B426" s="20"/>
      <c r="C426" s="53"/>
      <c r="D426" s="64"/>
    </row>
    <row r="427" spans="1:4" ht="12.75">
      <c r="A427" s="56"/>
      <c r="B427" s="20"/>
      <c r="C427" s="53"/>
      <c r="D427" s="64"/>
    </row>
    <row r="428" spans="1:4" ht="12.75">
      <c r="A428" s="56"/>
      <c r="B428" s="20"/>
      <c r="C428" s="53"/>
      <c r="D428" s="64"/>
    </row>
    <row r="429" spans="1:4" ht="12.75">
      <c r="A429" s="56"/>
      <c r="B429" s="20"/>
      <c r="C429" s="53"/>
      <c r="D429" s="64"/>
    </row>
    <row r="430" spans="1:4" ht="12.75">
      <c r="A430" s="56"/>
      <c r="B430" s="20"/>
      <c r="C430" s="53"/>
      <c r="D430" s="64"/>
    </row>
    <row r="431" spans="1:4" ht="12.75">
      <c r="A431" s="56"/>
      <c r="B431" s="20"/>
      <c r="C431" s="53"/>
      <c r="D431" s="64"/>
    </row>
    <row r="432" spans="1:4" ht="12.75">
      <c r="A432" s="56"/>
      <c r="B432" s="20"/>
      <c r="C432" s="53"/>
      <c r="D432" s="64"/>
    </row>
    <row r="433" spans="1:4" ht="12.75">
      <c r="A433" s="56"/>
      <c r="B433" s="20"/>
      <c r="C433" s="53"/>
      <c r="D433" s="64"/>
    </row>
    <row r="434" spans="1:4" ht="12.75">
      <c r="A434" s="56"/>
      <c r="B434" s="20"/>
      <c r="C434" s="53"/>
      <c r="D434" s="64"/>
    </row>
    <row r="435" spans="1:4" ht="12.75">
      <c r="A435" s="56"/>
      <c r="B435" s="20"/>
      <c r="C435" s="53"/>
      <c r="D435" s="52"/>
    </row>
    <row r="436" spans="1:4" ht="12.75">
      <c r="A436" s="56"/>
      <c r="B436" s="20"/>
      <c r="C436" s="53"/>
      <c r="D436" s="52"/>
    </row>
    <row r="437" spans="1:4" ht="12.75">
      <c r="A437" s="70"/>
      <c r="B437" s="20"/>
      <c r="C437" s="53"/>
      <c r="D437" s="52"/>
    </row>
    <row r="438" spans="1:4" ht="12.75">
      <c r="A438" s="70"/>
      <c r="B438" s="20"/>
      <c r="C438" s="53"/>
      <c r="D438" s="52"/>
    </row>
    <row r="439" spans="1:4" ht="12.75">
      <c r="A439" s="70"/>
      <c r="B439" s="20"/>
      <c r="C439" s="53"/>
      <c r="D439" s="52"/>
    </row>
    <row r="440" spans="1:4" ht="12.75">
      <c r="A440" s="70"/>
      <c r="B440" s="20"/>
      <c r="C440" s="36"/>
      <c r="D440" s="64"/>
    </row>
    <row r="441" ht="12.75">
      <c r="A441" s="18"/>
    </row>
    <row r="442" ht="13.5" thickBot="1">
      <c r="A442" s="18"/>
    </row>
    <row r="443" spans="1:4" ht="13.5" thickBot="1">
      <c r="A443" s="18"/>
      <c r="C443" s="55"/>
      <c r="D443" s="67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  <row r="515" ht="12.75">
      <c r="A515" s="18"/>
    </row>
    <row r="516" ht="12.75">
      <c r="A516" s="18"/>
    </row>
    <row r="517" ht="12.75">
      <c r="A517" s="18"/>
    </row>
    <row r="518" ht="12.75">
      <c r="A518" s="18"/>
    </row>
    <row r="519" ht="12.75">
      <c r="A519" s="18"/>
    </row>
    <row r="520" ht="12.75">
      <c r="A520" s="18"/>
    </row>
    <row r="521" ht="12.75">
      <c r="A521" s="18"/>
    </row>
    <row r="522" ht="12.75">
      <c r="A522" s="18"/>
    </row>
    <row r="523" ht="12.75">
      <c r="A523" s="18"/>
    </row>
    <row r="524" ht="12.75">
      <c r="A524" s="18"/>
    </row>
    <row r="525" ht="12.75">
      <c r="A525" s="18"/>
    </row>
    <row r="526" ht="12.75">
      <c r="A526" s="18"/>
    </row>
    <row r="527" ht="12.75">
      <c r="A527" s="18"/>
    </row>
    <row r="528" ht="12.75">
      <c r="A528" s="18"/>
    </row>
    <row r="529" ht="12.75">
      <c r="A529" s="18"/>
    </row>
    <row r="530" ht="12.75">
      <c r="A530" s="18"/>
    </row>
    <row r="531" ht="12.75">
      <c r="A531" s="18"/>
    </row>
    <row r="532" ht="12.75">
      <c r="A532" s="18"/>
    </row>
    <row r="533" ht="12.75">
      <c r="A533" s="18"/>
    </row>
    <row r="534" ht="12.75">
      <c r="A534" s="18"/>
    </row>
    <row r="535" ht="12.75">
      <c r="A535" s="18"/>
    </row>
    <row r="536" ht="12.75">
      <c r="A536" s="18"/>
    </row>
    <row r="537" ht="12.75">
      <c r="A537" s="18"/>
    </row>
    <row r="538" ht="12.75">
      <c r="A538" s="18"/>
    </row>
    <row r="539" ht="12.75">
      <c r="A539" s="18"/>
    </row>
    <row r="540" ht="12.75">
      <c r="A540" s="18"/>
    </row>
    <row r="541" ht="12.75">
      <c r="A541" s="18"/>
    </row>
    <row r="542" ht="12.75">
      <c r="A542" s="18"/>
    </row>
    <row r="543" ht="12.75">
      <c r="A543" s="18"/>
    </row>
    <row r="544" ht="12.75">
      <c r="A544" s="18"/>
    </row>
    <row r="545" ht="12.75">
      <c r="A545" s="18"/>
    </row>
    <row r="546" ht="12.75">
      <c r="A546" s="18"/>
    </row>
    <row r="547" ht="12.75">
      <c r="A547" s="18"/>
    </row>
    <row r="548" ht="12.75">
      <c r="A548" s="18"/>
    </row>
    <row r="549" ht="12.75">
      <c r="A549" s="18"/>
    </row>
    <row r="550" ht="12.75">
      <c r="A550" s="18"/>
    </row>
    <row r="551" ht="12.75">
      <c r="A551" s="18"/>
    </row>
    <row r="552" ht="12.75">
      <c r="A552" s="18"/>
    </row>
    <row r="553" ht="12.75">
      <c r="A553" s="18"/>
    </row>
    <row r="554" ht="12.75">
      <c r="A554" s="18"/>
    </row>
    <row r="555" ht="12.75">
      <c r="A555" s="18"/>
    </row>
    <row r="556" ht="12.75">
      <c r="A556" s="18"/>
    </row>
    <row r="557" ht="12.75">
      <c r="A557" s="18"/>
    </row>
    <row r="558" ht="12.75">
      <c r="A558" s="18"/>
    </row>
    <row r="559" ht="12.75">
      <c r="A559" s="18"/>
    </row>
    <row r="560" ht="12.75">
      <c r="A560" s="18"/>
    </row>
    <row r="561" ht="12.75">
      <c r="A561" s="18"/>
    </row>
    <row r="562" ht="12.75">
      <c r="A562" s="18"/>
    </row>
    <row r="563" ht="12.75">
      <c r="A563" s="18"/>
    </row>
    <row r="564" ht="12.75">
      <c r="A564" s="18"/>
    </row>
    <row r="565" ht="12.75">
      <c r="A565" s="18"/>
    </row>
    <row r="566" ht="12.75">
      <c r="A566" s="18"/>
    </row>
    <row r="567" ht="12.75">
      <c r="A567" s="18"/>
    </row>
    <row r="568" ht="12.75">
      <c r="A568" s="18"/>
    </row>
    <row r="569" ht="12.75">
      <c r="A569" s="18"/>
    </row>
    <row r="570" ht="12.75">
      <c r="A570" s="18"/>
    </row>
    <row r="571" ht="12.75">
      <c r="A571" s="18"/>
    </row>
    <row r="572" ht="12.75">
      <c r="A572" s="18"/>
    </row>
    <row r="573" ht="12.75">
      <c r="A573" s="18"/>
    </row>
    <row r="574" ht="12.75">
      <c r="A574" s="18"/>
    </row>
    <row r="575" ht="12.75">
      <c r="A575" s="18"/>
    </row>
    <row r="576" ht="12.75">
      <c r="A576" s="18"/>
    </row>
    <row r="577" ht="12.75">
      <c r="A577" s="18"/>
    </row>
    <row r="578" ht="12.75">
      <c r="A578" s="18"/>
    </row>
    <row r="579" ht="12.75">
      <c r="A579" s="18"/>
    </row>
    <row r="580" ht="12.75">
      <c r="A580" s="18"/>
    </row>
    <row r="581" ht="12.75">
      <c r="A581" s="18"/>
    </row>
    <row r="582" ht="12.75">
      <c r="A582" s="18"/>
    </row>
    <row r="583" ht="12.75">
      <c r="A583" s="18"/>
    </row>
    <row r="584" ht="12.75">
      <c r="A584" s="18"/>
    </row>
    <row r="585" ht="12.75">
      <c r="A585" s="18"/>
    </row>
    <row r="586" ht="12.75">
      <c r="A586" s="18"/>
    </row>
    <row r="587" ht="12.75">
      <c r="A587" s="18"/>
    </row>
    <row r="588" ht="12.75">
      <c r="A588" s="18"/>
    </row>
    <row r="589" ht="12.75">
      <c r="A589" s="18"/>
    </row>
    <row r="590" ht="12.75">
      <c r="A590" s="18"/>
    </row>
    <row r="591" ht="12.75">
      <c r="A591" s="18"/>
    </row>
    <row r="592" ht="12.75">
      <c r="A592" s="18"/>
    </row>
    <row r="593" ht="12.75">
      <c r="A593" s="18"/>
    </row>
    <row r="594" ht="12.75">
      <c r="A594" s="18"/>
    </row>
    <row r="595" ht="12.75">
      <c r="A595" s="18"/>
    </row>
    <row r="596" ht="12.75">
      <c r="A596" s="18"/>
    </row>
    <row r="597" ht="12.75">
      <c r="A597" s="18"/>
    </row>
    <row r="598" ht="12.75">
      <c r="A598" s="18"/>
    </row>
    <row r="599" ht="12.75">
      <c r="A599" s="18"/>
    </row>
    <row r="600" ht="12.75">
      <c r="A600" s="18"/>
    </row>
    <row r="601" ht="12.75">
      <c r="A601" s="18"/>
    </row>
    <row r="602" ht="12.75">
      <c r="A602" s="18"/>
    </row>
    <row r="603" ht="12.75">
      <c r="A603" s="18"/>
    </row>
    <row r="604" ht="12.75">
      <c r="A604" s="18"/>
    </row>
    <row r="605" ht="12.75">
      <c r="A605" s="18"/>
    </row>
    <row r="606" ht="12.75">
      <c r="A606" s="18"/>
    </row>
    <row r="607" ht="12.75">
      <c r="A607" s="18"/>
    </row>
    <row r="608" ht="12.75">
      <c r="A608" s="18"/>
    </row>
    <row r="609" ht="12.75">
      <c r="A609" s="18"/>
    </row>
    <row r="610" ht="12.75">
      <c r="A610" s="18"/>
    </row>
    <row r="611" ht="12.75">
      <c r="A611" s="18"/>
    </row>
    <row r="612" ht="12.75">
      <c r="A612" s="18"/>
    </row>
    <row r="613" ht="12.75">
      <c r="A613" s="18"/>
    </row>
    <row r="614" ht="12.75">
      <c r="A614" s="18"/>
    </row>
    <row r="615" ht="12.75">
      <c r="A615" s="18"/>
    </row>
    <row r="616" ht="12.75">
      <c r="A616" s="18"/>
    </row>
    <row r="617" ht="12.75">
      <c r="A617" s="18"/>
    </row>
    <row r="618" ht="12.75">
      <c r="A618" s="18"/>
    </row>
    <row r="619" ht="12.75">
      <c r="A619" s="18"/>
    </row>
    <row r="620" ht="12.75">
      <c r="A620" s="18"/>
    </row>
    <row r="621" ht="12.75">
      <c r="A621" s="18"/>
    </row>
    <row r="622" ht="12.75">
      <c r="A622" s="18"/>
    </row>
    <row r="623" ht="12.75">
      <c r="A623" s="18"/>
    </row>
    <row r="624" ht="12.75">
      <c r="A624" s="18"/>
    </row>
    <row r="625" ht="12.75">
      <c r="A625" s="18"/>
    </row>
    <row r="626" ht="12.75">
      <c r="A626" s="18"/>
    </row>
    <row r="627" ht="12.75">
      <c r="A627" s="18"/>
    </row>
    <row r="628" ht="12.75">
      <c r="A628" s="18"/>
    </row>
    <row r="629" ht="12.75">
      <c r="A629" s="18"/>
    </row>
    <row r="630" ht="12.75">
      <c r="A630" s="18"/>
    </row>
    <row r="631" ht="12.75">
      <c r="A631" s="18"/>
    </row>
    <row r="632" ht="12.75">
      <c r="A632" s="18"/>
    </row>
    <row r="633" ht="12.75">
      <c r="A633" s="18"/>
    </row>
    <row r="634" ht="12.75">
      <c r="A634" s="18"/>
    </row>
    <row r="635" ht="12.75">
      <c r="A635" s="18"/>
    </row>
    <row r="636" ht="12.75">
      <c r="A636" s="18"/>
    </row>
    <row r="637" ht="12.75">
      <c r="A637" s="18"/>
    </row>
    <row r="638" ht="12.75">
      <c r="A638" s="18"/>
    </row>
    <row r="639" ht="12.75">
      <c r="A639" s="18"/>
    </row>
    <row r="640" ht="12.75">
      <c r="A640" s="18"/>
    </row>
    <row r="641" ht="12.75">
      <c r="A641" s="18"/>
    </row>
    <row r="642" ht="12.75">
      <c r="A642" s="18"/>
    </row>
    <row r="643" ht="12.75">
      <c r="A643" s="18"/>
    </row>
    <row r="644" ht="12.75">
      <c r="A644" s="18"/>
    </row>
    <row r="645" ht="12.75">
      <c r="A645" s="18"/>
    </row>
    <row r="646" ht="12.75">
      <c r="A646" s="18"/>
    </row>
    <row r="647" ht="12.75">
      <c r="A647" s="18"/>
    </row>
    <row r="648" ht="12.75">
      <c r="A648" s="18"/>
    </row>
    <row r="649" ht="12.75">
      <c r="A649" s="18"/>
    </row>
    <row r="650" ht="12.75">
      <c r="A650" s="18"/>
    </row>
    <row r="651" ht="12.75">
      <c r="A651" s="18"/>
    </row>
    <row r="652" ht="12.75">
      <c r="A652" s="18"/>
    </row>
    <row r="653" ht="12.75">
      <c r="A653" s="18"/>
    </row>
    <row r="654" ht="12.75">
      <c r="A654" s="18"/>
    </row>
    <row r="655" ht="12.75">
      <c r="A655" s="18"/>
    </row>
    <row r="656" ht="12.75">
      <c r="A656" s="18"/>
    </row>
    <row r="657" ht="12.75">
      <c r="A657" s="18"/>
    </row>
    <row r="658" ht="12.75">
      <c r="A658" s="18"/>
    </row>
    <row r="659" ht="12.75">
      <c r="A659" s="18"/>
    </row>
    <row r="660" ht="12.75">
      <c r="A660" s="18"/>
    </row>
    <row r="661" ht="12.75">
      <c r="A661" s="18"/>
    </row>
    <row r="662" ht="12.75">
      <c r="A662" s="18"/>
    </row>
    <row r="663" ht="12.75">
      <c r="A663" s="18"/>
    </row>
    <row r="664" ht="12.75">
      <c r="A664" s="18"/>
    </row>
    <row r="665" ht="12.75">
      <c r="A665" s="18"/>
    </row>
    <row r="666" ht="12.75">
      <c r="A666" s="18"/>
    </row>
    <row r="667" ht="12.75">
      <c r="A667" s="18"/>
    </row>
    <row r="668" ht="12.75">
      <c r="A668" s="18"/>
    </row>
    <row r="669" ht="12.75">
      <c r="A669" s="18"/>
    </row>
    <row r="670" ht="12.75">
      <c r="A670" s="18"/>
    </row>
    <row r="671" ht="12.75">
      <c r="A671" s="18"/>
    </row>
    <row r="672" ht="12.75">
      <c r="A672" s="18"/>
    </row>
    <row r="673" ht="12.75">
      <c r="A673" s="18"/>
    </row>
    <row r="674" ht="12.75">
      <c r="A674" s="18"/>
    </row>
    <row r="675" ht="12.75">
      <c r="A675" s="18"/>
    </row>
    <row r="676" ht="12.75">
      <c r="A676" s="18"/>
    </row>
    <row r="677" ht="12.75">
      <c r="A677" s="18"/>
    </row>
    <row r="678" ht="12.75">
      <c r="A678" s="18"/>
    </row>
    <row r="679" ht="12.75">
      <c r="A679" s="18"/>
    </row>
    <row r="680" ht="12.75">
      <c r="A680" s="18"/>
    </row>
    <row r="681" ht="12.75">
      <c r="A681" s="18"/>
    </row>
    <row r="682" ht="12.75">
      <c r="A682" s="18"/>
    </row>
    <row r="683" ht="12.75">
      <c r="A683" s="18"/>
    </row>
    <row r="684" ht="12.75">
      <c r="A684" s="18"/>
    </row>
    <row r="685" ht="12.75">
      <c r="A685" s="18"/>
    </row>
    <row r="686" ht="12.75">
      <c r="A686" s="18"/>
    </row>
    <row r="687" ht="12.75">
      <c r="A687" s="18"/>
    </row>
    <row r="688" ht="12.75">
      <c r="A688" s="18"/>
    </row>
    <row r="689" ht="12.75">
      <c r="A689" s="18"/>
    </row>
    <row r="690" ht="12.75">
      <c r="A690" s="18"/>
    </row>
    <row r="691" ht="12.75">
      <c r="A691" s="18"/>
    </row>
    <row r="692" ht="12.75">
      <c r="A692" s="18"/>
    </row>
    <row r="693" ht="12.75">
      <c r="A693" s="18"/>
    </row>
    <row r="694" ht="12.75">
      <c r="A694" s="18"/>
    </row>
    <row r="695" ht="12.75">
      <c r="A695" s="18"/>
    </row>
    <row r="696" ht="12.75">
      <c r="A696" s="18"/>
    </row>
    <row r="697" ht="12.75">
      <c r="A697" s="18"/>
    </row>
    <row r="698" ht="12.75">
      <c r="A698" s="18"/>
    </row>
    <row r="699" ht="12.75">
      <c r="A699" s="18"/>
    </row>
    <row r="700" ht="12.75">
      <c r="A700" s="18"/>
    </row>
    <row r="701" ht="12.75">
      <c r="A701" s="18"/>
    </row>
    <row r="702" ht="12.75">
      <c r="A702" s="18"/>
    </row>
    <row r="703" ht="12.75">
      <c r="A703" s="18"/>
    </row>
    <row r="704" ht="12.75">
      <c r="A704" s="18"/>
    </row>
    <row r="705" ht="12.75">
      <c r="A705" s="18"/>
    </row>
    <row r="706" ht="12.75">
      <c r="A706" s="18"/>
    </row>
    <row r="707" ht="12.75">
      <c r="A707" s="18"/>
    </row>
    <row r="708" ht="12.75">
      <c r="A708" s="18"/>
    </row>
    <row r="709" ht="12.75">
      <c r="A709" s="18"/>
    </row>
    <row r="710" ht="12.75">
      <c r="A710" s="18"/>
    </row>
    <row r="711" ht="12.75">
      <c r="A711" s="18"/>
    </row>
    <row r="712" ht="12.75">
      <c r="A712" s="18"/>
    </row>
    <row r="713" ht="12.75">
      <c r="A713" s="18"/>
    </row>
    <row r="714" ht="12.75">
      <c r="A714" s="18"/>
    </row>
    <row r="715" ht="12.75">
      <c r="A715" s="18"/>
    </row>
    <row r="716" ht="12.75">
      <c r="A716" s="18"/>
    </row>
    <row r="717" ht="12.75">
      <c r="A717" s="18"/>
    </row>
    <row r="718" ht="12.75">
      <c r="A718" s="18"/>
    </row>
    <row r="719" ht="12.75">
      <c r="A719" s="18"/>
    </row>
    <row r="720" ht="12.75">
      <c r="A720" s="18"/>
    </row>
    <row r="721" ht="12.75">
      <c r="A721" s="18"/>
    </row>
    <row r="722" ht="12.75">
      <c r="A722" s="18"/>
    </row>
    <row r="723" ht="12.75">
      <c r="A723" s="18"/>
    </row>
    <row r="724" ht="12.75">
      <c r="A724" s="18"/>
    </row>
    <row r="725" ht="12.75">
      <c r="A725" s="18"/>
    </row>
    <row r="726" ht="12.75">
      <c r="A726" s="18"/>
    </row>
    <row r="727" ht="12.75">
      <c r="A727" s="18"/>
    </row>
    <row r="728" ht="12.75">
      <c r="A728" s="18"/>
    </row>
    <row r="729" ht="12.75">
      <c r="A729" s="18"/>
    </row>
    <row r="730" ht="12.75">
      <c r="A730" s="18"/>
    </row>
    <row r="731" ht="12.75">
      <c r="A731" s="18"/>
    </row>
    <row r="732" ht="12.75">
      <c r="A732" s="18"/>
    </row>
    <row r="733" ht="12.75">
      <c r="A733" s="18"/>
    </row>
    <row r="734" ht="12.75">
      <c r="A734" s="18"/>
    </row>
    <row r="735" ht="12.75">
      <c r="A735" s="18"/>
    </row>
    <row r="736" ht="12.75">
      <c r="A736" s="18"/>
    </row>
    <row r="737" ht="12.75">
      <c r="A737" s="18"/>
    </row>
    <row r="738" ht="12.75">
      <c r="A738" s="18"/>
    </row>
    <row r="739" ht="12.75">
      <c r="A739" s="18"/>
    </row>
    <row r="740" ht="12.75">
      <c r="A740" s="18"/>
    </row>
    <row r="741" ht="12.75">
      <c r="A741" s="18"/>
    </row>
    <row r="742" ht="12.75">
      <c r="A742" s="18"/>
    </row>
    <row r="743" ht="12.75">
      <c r="A743" s="18"/>
    </row>
    <row r="744" ht="12.75">
      <c r="A744" s="18"/>
    </row>
    <row r="745" ht="12.75">
      <c r="A745" s="18"/>
    </row>
    <row r="746" ht="12.75">
      <c r="A746" s="18"/>
    </row>
    <row r="747" ht="12.75">
      <c r="A747" s="18"/>
    </row>
    <row r="748" ht="12.75">
      <c r="A748" s="18"/>
    </row>
    <row r="749" ht="12.75">
      <c r="A749" s="18"/>
    </row>
    <row r="750" ht="12.75">
      <c r="A750" s="18"/>
    </row>
    <row r="751" ht="12.75">
      <c r="A751" s="18"/>
    </row>
    <row r="752" ht="12.75">
      <c r="A752" s="18"/>
    </row>
    <row r="753" ht="12.75">
      <c r="A753" s="18"/>
    </row>
    <row r="754" ht="12.75">
      <c r="A754" s="18"/>
    </row>
    <row r="755" ht="12.75">
      <c r="A755" s="18"/>
    </row>
    <row r="756" ht="12.75">
      <c r="A756" s="18"/>
    </row>
    <row r="757" ht="12.75">
      <c r="A757" s="18"/>
    </row>
    <row r="758" ht="12.75">
      <c r="A758" s="18"/>
    </row>
    <row r="759" ht="12.75">
      <c r="A759" s="18"/>
    </row>
    <row r="760" ht="12.75">
      <c r="A760" s="18"/>
    </row>
    <row r="761" ht="12.75">
      <c r="A761" s="18"/>
    </row>
    <row r="762" ht="12.75">
      <c r="A762" s="18"/>
    </row>
    <row r="763" ht="12.75">
      <c r="A763" s="18"/>
    </row>
    <row r="764" ht="12.75">
      <c r="A764" s="18"/>
    </row>
    <row r="765" ht="12.75">
      <c r="A765" s="18"/>
    </row>
    <row r="766" ht="12.75">
      <c r="A766" s="18"/>
    </row>
    <row r="767" ht="12.75">
      <c r="A767" s="18"/>
    </row>
    <row r="768" ht="12.75">
      <c r="A768" s="18"/>
    </row>
    <row r="769" ht="12.75">
      <c r="A769" s="18"/>
    </row>
    <row r="770" ht="12.75">
      <c r="A770" s="18"/>
    </row>
    <row r="771" ht="12.75">
      <c r="A771" s="18"/>
    </row>
    <row r="772" ht="12.75">
      <c r="A772" s="18"/>
    </row>
    <row r="773" ht="12.75">
      <c r="A773" s="18"/>
    </row>
    <row r="774" ht="12.75">
      <c r="A774" s="18"/>
    </row>
    <row r="775" ht="12.75">
      <c r="A775" s="18"/>
    </row>
    <row r="776" ht="12.75">
      <c r="A776" s="18"/>
    </row>
    <row r="777" ht="12.75">
      <c r="A777" s="18"/>
    </row>
    <row r="778" ht="12.75">
      <c r="A778" s="18"/>
    </row>
    <row r="779" ht="12.75">
      <c r="A779" s="18"/>
    </row>
    <row r="780" ht="12.75">
      <c r="A780" s="18"/>
    </row>
    <row r="781" ht="12.75">
      <c r="A781" s="18"/>
    </row>
    <row r="782" ht="12.75">
      <c r="A782" s="18"/>
    </row>
    <row r="783" ht="12.75">
      <c r="A783" s="18"/>
    </row>
    <row r="784" ht="12.75">
      <c r="A784" s="18"/>
    </row>
    <row r="785" ht="12.75">
      <c r="A785" s="18"/>
    </row>
    <row r="786" ht="12.75">
      <c r="A786" s="18"/>
    </row>
    <row r="787" ht="12.75">
      <c r="A787" s="18"/>
    </row>
    <row r="788" ht="12.75">
      <c r="A788" s="18"/>
    </row>
    <row r="789" ht="12.75">
      <c r="A789" s="18"/>
    </row>
    <row r="790" ht="12.75">
      <c r="A790" s="18"/>
    </row>
    <row r="791" ht="12.75">
      <c r="A791" s="18"/>
    </row>
    <row r="792" ht="12.75">
      <c r="A792" s="18"/>
    </row>
    <row r="793" ht="12.75">
      <c r="A793" s="18"/>
    </row>
    <row r="794" ht="12.75">
      <c r="A794" s="18"/>
    </row>
    <row r="795" ht="12.75">
      <c r="A795" s="18"/>
    </row>
    <row r="796" ht="12.75">
      <c r="A796" s="18"/>
    </row>
    <row r="797" ht="12.75">
      <c r="A797" s="18"/>
    </row>
    <row r="798" ht="12.75">
      <c r="A798" s="18"/>
    </row>
    <row r="799" ht="12.75">
      <c r="A799" s="18"/>
    </row>
    <row r="800" ht="12.75">
      <c r="A800" s="18"/>
    </row>
    <row r="801" ht="12.75">
      <c r="A801" s="18"/>
    </row>
    <row r="802" ht="12.75">
      <c r="A802" s="18"/>
    </row>
    <row r="803" ht="12.75">
      <c r="A803" s="18"/>
    </row>
    <row r="804" ht="12.75">
      <c r="A804" s="18"/>
    </row>
    <row r="805" ht="12.75">
      <c r="A805" s="18"/>
    </row>
    <row r="806" ht="12.75">
      <c r="A806" s="18"/>
    </row>
    <row r="807" ht="12.75">
      <c r="A807" s="18"/>
    </row>
    <row r="808" ht="12.75">
      <c r="A808" s="18"/>
    </row>
    <row r="809" ht="12.75">
      <c r="A809" s="18"/>
    </row>
    <row r="810" ht="12.75">
      <c r="A810" s="18"/>
    </row>
    <row r="811" ht="12.75">
      <c r="A811" s="18"/>
    </row>
    <row r="812" ht="12.75">
      <c r="A812" s="18"/>
    </row>
    <row r="813" ht="12.75">
      <c r="A813" s="18"/>
    </row>
    <row r="814" ht="12.75">
      <c r="A814" s="18"/>
    </row>
    <row r="815" ht="12.75">
      <c r="A815" s="18"/>
    </row>
    <row r="816" ht="12.75">
      <c r="A816" s="18"/>
    </row>
    <row r="817" ht="12.75">
      <c r="A817" s="18"/>
    </row>
    <row r="818" ht="12.75">
      <c r="A818" s="18"/>
    </row>
    <row r="819" ht="12.75">
      <c r="A819" s="18"/>
    </row>
    <row r="820" ht="12.75">
      <c r="A820" s="18"/>
    </row>
    <row r="821" ht="12.75">
      <c r="A821" s="18"/>
    </row>
    <row r="822" ht="12.75">
      <c r="A822" s="18"/>
    </row>
    <row r="823" ht="12.75">
      <c r="A823" s="18"/>
    </row>
    <row r="824" ht="12.75">
      <c r="A824" s="18"/>
    </row>
    <row r="825" ht="12.75">
      <c r="A825" s="18"/>
    </row>
    <row r="826" ht="12.75">
      <c r="A826" s="18"/>
    </row>
    <row r="827" ht="12.75">
      <c r="A827" s="18"/>
    </row>
    <row r="828" ht="12.75">
      <c r="A828" s="18"/>
    </row>
    <row r="829" ht="12.75">
      <c r="A829" s="18"/>
    </row>
    <row r="830" ht="12.75">
      <c r="A830" s="18"/>
    </row>
    <row r="831" ht="12.75">
      <c r="A831" s="18"/>
    </row>
    <row r="832" ht="12.75">
      <c r="A832" s="18"/>
    </row>
    <row r="833" ht="12.75">
      <c r="A833" s="18"/>
    </row>
    <row r="834" ht="12.75">
      <c r="A834" s="18"/>
    </row>
    <row r="835" ht="12.75">
      <c r="A835" s="18"/>
    </row>
    <row r="836" ht="12.75">
      <c r="A836" s="18"/>
    </row>
    <row r="837" ht="12.75">
      <c r="A837" s="18"/>
    </row>
    <row r="838" ht="12.75">
      <c r="A838" s="18"/>
    </row>
    <row r="839" ht="12.75">
      <c r="A839" s="18"/>
    </row>
    <row r="840" ht="12.75">
      <c r="A840" s="18"/>
    </row>
    <row r="841" ht="12.75">
      <c r="A841" s="18"/>
    </row>
    <row r="842" ht="12.75">
      <c r="A842" s="18"/>
    </row>
    <row r="843" ht="12.75">
      <c r="A843" s="18"/>
    </row>
    <row r="844" ht="12.75">
      <c r="A844" s="18"/>
    </row>
    <row r="845" ht="12.75">
      <c r="A845" s="18"/>
    </row>
    <row r="846" ht="12.75">
      <c r="A846" s="18"/>
    </row>
    <row r="847" ht="12.75">
      <c r="A847" s="18"/>
    </row>
    <row r="848" ht="12.75">
      <c r="A848" s="18"/>
    </row>
    <row r="849" ht="12.75">
      <c r="A849" s="18"/>
    </row>
    <row r="850" ht="12.75">
      <c r="A850" s="18"/>
    </row>
    <row r="851" ht="12.75">
      <c r="A851" s="18"/>
    </row>
    <row r="852" ht="12.75">
      <c r="A852" s="18"/>
    </row>
    <row r="853" ht="12.75">
      <c r="A853" s="18"/>
    </row>
    <row r="854" ht="12.75">
      <c r="A854" s="18"/>
    </row>
    <row r="855" ht="12.75">
      <c r="A855" s="18"/>
    </row>
    <row r="856" ht="12.75">
      <c r="A856" s="18"/>
    </row>
    <row r="857" ht="12.75">
      <c r="A857" s="18"/>
    </row>
    <row r="858" ht="12.75">
      <c r="A858" s="18"/>
    </row>
    <row r="859" ht="12.75">
      <c r="A859" s="18"/>
    </row>
    <row r="860" ht="12.75">
      <c r="A860" s="18"/>
    </row>
    <row r="861" ht="12.75">
      <c r="A861" s="18"/>
    </row>
    <row r="862" ht="12.75">
      <c r="A862" s="18"/>
    </row>
  </sheetData>
  <mergeCells count="2">
    <mergeCell ref="E1:E2"/>
    <mergeCell ref="B186:C186"/>
  </mergeCells>
  <printOptions/>
  <pageMargins left="0.8" right="0.24" top="0.62" bottom="0.34" header="0.6" footer="0.34"/>
  <pageSetup horizontalDpi="600" verticalDpi="600" orientation="landscape" paperSize="9" scale="81" r:id="rId2"/>
  <rowBreaks count="2" manualBreakCount="2">
    <brk id="44" max="4" man="1"/>
    <brk id="9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16">
      <selection activeCell="L23" sqref="L23"/>
    </sheetView>
  </sheetViews>
  <sheetFormatPr defaultColWidth="9.00390625" defaultRowHeight="12.75"/>
  <cols>
    <col min="1" max="1" width="3.00390625" style="2" customWidth="1"/>
    <col min="2" max="2" width="12.625" style="2" customWidth="1"/>
    <col min="3" max="3" width="11.25390625" style="3" customWidth="1"/>
    <col min="4" max="4" width="12.375" style="2" customWidth="1"/>
    <col min="5" max="5" width="11.75390625" style="3" customWidth="1"/>
    <col min="6" max="6" width="11.625" style="2" customWidth="1"/>
    <col min="7" max="7" width="9.75390625" style="2" customWidth="1"/>
    <col min="8" max="8" width="8.00390625" style="2" customWidth="1"/>
    <col min="9" max="9" width="7.75390625" style="2" customWidth="1"/>
    <col min="10" max="10" width="7.375" style="2" customWidth="1"/>
    <col min="11" max="11" width="8.375" style="2" customWidth="1"/>
    <col min="12" max="12" width="13.75390625" style="2" customWidth="1"/>
    <col min="13" max="13" width="11.75390625" style="2" customWidth="1"/>
    <col min="14" max="14" width="11.625" style="39" customWidth="1"/>
    <col min="15" max="15" width="11.125" style="39" customWidth="1"/>
    <col min="16" max="16" width="10.875" style="39" bestFit="1" customWidth="1"/>
    <col min="17" max="17" width="11.375" style="6" bestFit="1" customWidth="1"/>
    <col min="18" max="18" width="33.00390625" style="6" bestFit="1" customWidth="1"/>
    <col min="19" max="28" width="9.125" style="6" customWidth="1"/>
  </cols>
  <sheetData>
    <row r="1" spans="1:28" s="1" customFormat="1" ht="11.25">
      <c r="A1" s="12" t="s">
        <v>887</v>
      </c>
      <c r="B1" s="23"/>
      <c r="C1" s="24"/>
      <c r="D1" s="25"/>
      <c r="E1" s="190"/>
      <c r="F1" s="25"/>
      <c r="G1" s="25"/>
      <c r="H1" s="25"/>
      <c r="I1" s="25"/>
      <c r="J1" s="25"/>
      <c r="K1" s="26"/>
      <c r="L1" s="25"/>
      <c r="M1" s="425"/>
      <c r="N1" s="426"/>
      <c r="O1" s="426"/>
      <c r="P1" s="427"/>
      <c r="Q1" s="61"/>
      <c r="R1" s="61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1" customFormat="1" ht="11.25" customHeight="1">
      <c r="A2" s="557" t="s">
        <v>478</v>
      </c>
      <c r="B2" s="558"/>
      <c r="C2" s="558"/>
      <c r="D2" s="558"/>
      <c r="E2" s="423"/>
      <c r="F2" s="423"/>
      <c r="G2" s="423"/>
      <c r="H2" s="423"/>
      <c r="I2" s="27"/>
      <c r="J2" s="27"/>
      <c r="K2" s="71"/>
      <c r="L2" s="27"/>
      <c r="M2" s="428"/>
      <c r="N2" s="429"/>
      <c r="O2" s="429"/>
      <c r="P2" s="430"/>
      <c r="Q2" s="61"/>
      <c r="R2" s="61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1" customFormat="1" ht="18.75" customHeight="1">
      <c r="A3" s="421" t="s">
        <v>13</v>
      </c>
      <c r="B3" s="421" t="s">
        <v>3</v>
      </c>
      <c r="C3" s="28" t="s">
        <v>4</v>
      </c>
      <c r="D3" s="421" t="s">
        <v>12</v>
      </c>
      <c r="E3" s="31" t="s">
        <v>21</v>
      </c>
      <c r="F3" s="421" t="s">
        <v>5</v>
      </c>
      <c r="G3" s="30" t="s">
        <v>595</v>
      </c>
      <c r="H3" s="424" t="s">
        <v>596</v>
      </c>
      <c r="I3" s="30" t="s">
        <v>597</v>
      </c>
      <c r="J3" s="30" t="s">
        <v>6</v>
      </c>
      <c r="K3" s="421" t="s">
        <v>598</v>
      </c>
      <c r="L3" s="421" t="s">
        <v>600</v>
      </c>
      <c r="M3" s="431" t="s">
        <v>15</v>
      </c>
      <c r="N3" s="432"/>
      <c r="O3" s="433" t="s">
        <v>15</v>
      </c>
      <c r="P3" s="434"/>
      <c r="Q3" s="61"/>
      <c r="R3" s="61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1" customFormat="1" ht="11.25">
      <c r="A4" s="421"/>
      <c r="B4" s="421"/>
      <c r="C4" s="28" t="s">
        <v>7</v>
      </c>
      <c r="D4" s="421"/>
      <c r="E4" s="422"/>
      <c r="F4" s="421"/>
      <c r="G4" s="30"/>
      <c r="H4" s="424"/>
      <c r="I4" s="30" t="s">
        <v>599</v>
      </c>
      <c r="J4" s="30" t="s">
        <v>8</v>
      </c>
      <c r="K4" s="491"/>
      <c r="L4" s="421"/>
      <c r="M4" s="421" t="s">
        <v>14</v>
      </c>
      <c r="N4" s="432"/>
      <c r="O4" s="435" t="s">
        <v>25</v>
      </c>
      <c r="P4" s="432"/>
      <c r="Q4" s="61"/>
      <c r="R4" s="61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" customFormat="1" ht="11.25">
      <c r="A5" s="29"/>
      <c r="B5" s="29"/>
      <c r="C5" s="31"/>
      <c r="D5" s="29"/>
      <c r="E5" s="422"/>
      <c r="F5" s="29"/>
      <c r="G5" s="26"/>
      <c r="H5" s="26"/>
      <c r="I5" s="29"/>
      <c r="J5" s="26"/>
      <c r="K5" s="29"/>
      <c r="L5" s="29"/>
      <c r="M5" s="29" t="s">
        <v>9</v>
      </c>
      <c r="N5" s="438" t="s">
        <v>10</v>
      </c>
      <c r="O5" s="438" t="s">
        <v>9</v>
      </c>
      <c r="P5" s="438" t="s">
        <v>10</v>
      </c>
      <c r="Q5" s="61"/>
      <c r="R5" s="61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6" ht="12.75">
      <c r="A6" s="534" t="s">
        <v>601</v>
      </c>
      <c r="B6" s="535"/>
      <c r="C6" s="535"/>
      <c r="D6" s="442"/>
      <c r="E6" s="449"/>
      <c r="F6" s="442"/>
      <c r="G6" s="442"/>
      <c r="H6" s="442"/>
      <c r="I6" s="442"/>
      <c r="J6" s="442"/>
      <c r="K6" s="442"/>
      <c r="L6" s="442"/>
      <c r="M6" s="442"/>
      <c r="N6" s="450"/>
      <c r="O6" s="450"/>
      <c r="P6" s="451"/>
    </row>
    <row r="7" spans="1:16" ht="31.5">
      <c r="A7" s="443">
        <v>1</v>
      </c>
      <c r="B7" s="443" t="s">
        <v>555</v>
      </c>
      <c r="C7" s="444" t="s">
        <v>556</v>
      </c>
      <c r="D7" s="445">
        <v>170684</v>
      </c>
      <c r="E7" s="446" t="s">
        <v>557</v>
      </c>
      <c r="F7" s="443" t="s">
        <v>558</v>
      </c>
      <c r="G7" s="443" t="s">
        <v>559</v>
      </c>
      <c r="H7" s="443">
        <v>6.1</v>
      </c>
      <c r="I7" s="443">
        <v>9</v>
      </c>
      <c r="J7" s="443">
        <v>1979</v>
      </c>
      <c r="K7" s="447"/>
      <c r="L7" s="447"/>
      <c r="M7" s="448" t="s">
        <v>697</v>
      </c>
      <c r="N7" s="448" t="s">
        <v>698</v>
      </c>
      <c r="O7" s="487" t="s">
        <v>466</v>
      </c>
      <c r="P7" s="487" t="s">
        <v>466</v>
      </c>
    </row>
    <row r="8" spans="1:16" ht="31.5">
      <c r="A8" s="385">
        <v>2</v>
      </c>
      <c r="B8" s="385" t="s">
        <v>560</v>
      </c>
      <c r="C8" s="387" t="s">
        <v>561</v>
      </c>
      <c r="D8" s="413" t="s">
        <v>562</v>
      </c>
      <c r="E8" s="414" t="s">
        <v>563</v>
      </c>
      <c r="F8" s="385" t="s">
        <v>564</v>
      </c>
      <c r="G8" s="385" t="s">
        <v>559</v>
      </c>
      <c r="H8" s="385">
        <v>6.8</v>
      </c>
      <c r="I8" s="385">
        <v>7</v>
      </c>
      <c r="J8" s="385">
        <v>1987</v>
      </c>
      <c r="K8" s="440"/>
      <c r="L8" s="440"/>
      <c r="M8" s="355" t="s">
        <v>699</v>
      </c>
      <c r="N8" s="355" t="s">
        <v>700</v>
      </c>
      <c r="O8" s="487" t="s">
        <v>466</v>
      </c>
      <c r="P8" s="487" t="s">
        <v>466</v>
      </c>
    </row>
    <row r="9" spans="1:16" ht="31.5">
      <c r="A9" s="385">
        <v>3</v>
      </c>
      <c r="B9" s="385" t="s">
        <v>560</v>
      </c>
      <c r="C9" s="387" t="s">
        <v>565</v>
      </c>
      <c r="D9" s="413" t="s">
        <v>566</v>
      </c>
      <c r="E9" s="414" t="s">
        <v>567</v>
      </c>
      <c r="F9" s="385" t="s">
        <v>568</v>
      </c>
      <c r="G9" s="385" t="s">
        <v>559</v>
      </c>
      <c r="H9" s="385">
        <v>6.8</v>
      </c>
      <c r="I9" s="385">
        <v>6</v>
      </c>
      <c r="J9" s="385">
        <v>1986</v>
      </c>
      <c r="K9" s="440"/>
      <c r="L9" s="440"/>
      <c r="M9" s="355" t="s">
        <v>699</v>
      </c>
      <c r="N9" s="355" t="s">
        <v>700</v>
      </c>
      <c r="O9" s="487" t="s">
        <v>466</v>
      </c>
      <c r="P9" s="487" t="s">
        <v>466</v>
      </c>
    </row>
    <row r="10" spans="1:16" ht="31.5">
      <c r="A10" s="385">
        <v>4</v>
      </c>
      <c r="B10" s="385" t="s">
        <v>569</v>
      </c>
      <c r="C10" s="387" t="s">
        <v>570</v>
      </c>
      <c r="D10" s="413" t="s">
        <v>571</v>
      </c>
      <c r="E10" s="414" t="s">
        <v>572</v>
      </c>
      <c r="F10" s="385" t="s">
        <v>573</v>
      </c>
      <c r="G10" s="385" t="s">
        <v>574</v>
      </c>
      <c r="H10" s="385">
        <v>2.4</v>
      </c>
      <c r="I10" s="385">
        <v>6</v>
      </c>
      <c r="J10" s="385">
        <v>2002</v>
      </c>
      <c r="K10" s="440">
        <v>26050</v>
      </c>
      <c r="L10" s="492">
        <v>27500</v>
      </c>
      <c r="M10" s="439" t="s">
        <v>701</v>
      </c>
      <c r="N10" s="439" t="s">
        <v>702</v>
      </c>
      <c r="O10" s="488" t="s">
        <v>703</v>
      </c>
      <c r="P10" s="488" t="s">
        <v>704</v>
      </c>
    </row>
    <row r="11" spans="1:16" ht="31.5">
      <c r="A11" s="385">
        <v>5</v>
      </c>
      <c r="B11" s="385" t="s">
        <v>575</v>
      </c>
      <c r="C11" s="387" t="s">
        <v>576</v>
      </c>
      <c r="D11" s="413">
        <v>391171</v>
      </c>
      <c r="E11" s="414" t="s">
        <v>577</v>
      </c>
      <c r="F11" s="385" t="s">
        <v>578</v>
      </c>
      <c r="G11" s="385" t="s">
        <v>574</v>
      </c>
      <c r="H11" s="385">
        <v>2120</v>
      </c>
      <c r="I11" s="385">
        <v>5</v>
      </c>
      <c r="J11" s="385">
        <v>1983</v>
      </c>
      <c r="K11" s="440"/>
      <c r="L11" s="492"/>
      <c r="M11" s="439" t="s">
        <v>705</v>
      </c>
      <c r="N11" s="439" t="s">
        <v>706</v>
      </c>
      <c r="O11" s="487" t="s">
        <v>466</v>
      </c>
      <c r="P11" s="487" t="s">
        <v>466</v>
      </c>
    </row>
    <row r="12" spans="1:18" ht="31.5">
      <c r="A12" s="385">
        <v>6</v>
      </c>
      <c r="B12" s="385" t="s">
        <v>575</v>
      </c>
      <c r="C12" s="387" t="s">
        <v>579</v>
      </c>
      <c r="D12" s="413">
        <v>124625</v>
      </c>
      <c r="E12" s="414" t="s">
        <v>580</v>
      </c>
      <c r="F12" s="385" t="s">
        <v>679</v>
      </c>
      <c r="G12" s="385" t="s">
        <v>574</v>
      </c>
      <c r="H12" s="385">
        <v>2120</v>
      </c>
      <c r="I12" s="385">
        <v>6</v>
      </c>
      <c r="J12" s="385">
        <v>1972</v>
      </c>
      <c r="K12" s="440"/>
      <c r="L12" s="492"/>
      <c r="M12" s="355" t="s">
        <v>699</v>
      </c>
      <c r="N12" s="355" t="s">
        <v>700</v>
      </c>
      <c r="O12" s="487" t="s">
        <v>466</v>
      </c>
      <c r="P12" s="487" t="s">
        <v>466</v>
      </c>
      <c r="Q12" s="436"/>
      <c r="R12" s="437"/>
    </row>
    <row r="13" spans="1:18" ht="31.5">
      <c r="A13" s="385">
        <v>7</v>
      </c>
      <c r="B13" s="385" t="s">
        <v>581</v>
      </c>
      <c r="C13" s="387" t="s">
        <v>582</v>
      </c>
      <c r="D13" s="413" t="s">
        <v>583</v>
      </c>
      <c r="E13" s="414" t="s">
        <v>584</v>
      </c>
      <c r="F13" s="385" t="s">
        <v>680</v>
      </c>
      <c r="G13" s="385" t="s">
        <v>559</v>
      </c>
      <c r="H13" s="385">
        <v>2461</v>
      </c>
      <c r="I13" s="385">
        <v>9</v>
      </c>
      <c r="J13" s="385">
        <v>1973</v>
      </c>
      <c r="K13" s="440"/>
      <c r="L13" s="492"/>
      <c r="M13" s="439" t="s">
        <v>707</v>
      </c>
      <c r="N13" s="441" t="s">
        <v>708</v>
      </c>
      <c r="O13" s="487" t="s">
        <v>466</v>
      </c>
      <c r="P13" s="487" t="s">
        <v>466</v>
      </c>
      <c r="Q13" s="490"/>
      <c r="R13" s="437"/>
    </row>
    <row r="14" spans="1:18" ht="31.5">
      <c r="A14" s="385">
        <v>8</v>
      </c>
      <c r="B14" s="385" t="s">
        <v>585</v>
      </c>
      <c r="C14" s="387" t="s">
        <v>586</v>
      </c>
      <c r="D14" s="413" t="s">
        <v>587</v>
      </c>
      <c r="E14" s="414" t="s">
        <v>588</v>
      </c>
      <c r="F14" s="385" t="s">
        <v>589</v>
      </c>
      <c r="G14" s="385" t="s">
        <v>590</v>
      </c>
      <c r="H14" s="385">
        <v>1.6</v>
      </c>
      <c r="I14" s="385">
        <v>5</v>
      </c>
      <c r="J14" s="385">
        <v>2000</v>
      </c>
      <c r="K14" s="440">
        <v>167800</v>
      </c>
      <c r="L14" s="492">
        <v>6450</v>
      </c>
      <c r="M14" s="439" t="s">
        <v>709</v>
      </c>
      <c r="N14" s="439" t="s">
        <v>710</v>
      </c>
      <c r="O14" s="488" t="s">
        <v>711</v>
      </c>
      <c r="P14" s="488" t="s">
        <v>712</v>
      </c>
      <c r="Q14" s="436"/>
      <c r="R14" s="437"/>
    </row>
    <row r="15" spans="1:18" ht="31.5">
      <c r="A15" s="452">
        <v>9</v>
      </c>
      <c r="B15" s="452" t="s">
        <v>131</v>
      </c>
      <c r="C15" s="453" t="s">
        <v>591</v>
      </c>
      <c r="D15" s="454" t="s">
        <v>592</v>
      </c>
      <c r="E15" s="455" t="s">
        <v>593</v>
      </c>
      <c r="F15" s="452" t="s">
        <v>594</v>
      </c>
      <c r="G15" s="452" t="s">
        <v>590</v>
      </c>
      <c r="H15" s="452">
        <v>1.6</v>
      </c>
      <c r="I15" s="452">
        <v>5</v>
      </c>
      <c r="J15" s="452">
        <v>2000</v>
      </c>
      <c r="K15" s="456">
        <v>196278</v>
      </c>
      <c r="L15" s="493">
        <v>2810</v>
      </c>
      <c r="M15" s="457" t="s">
        <v>713</v>
      </c>
      <c r="N15" s="457" t="s">
        <v>714</v>
      </c>
      <c r="O15" s="489" t="s">
        <v>715</v>
      </c>
      <c r="P15" s="489" t="s">
        <v>716</v>
      </c>
      <c r="Q15" s="436"/>
      <c r="R15" s="437"/>
    </row>
    <row r="16" spans="1:18" ht="31.5">
      <c r="A16" s="385">
        <v>10</v>
      </c>
      <c r="B16" s="385" t="s">
        <v>608</v>
      </c>
      <c r="C16" s="387" t="s">
        <v>609</v>
      </c>
      <c r="D16" s="413" t="s">
        <v>610</v>
      </c>
      <c r="E16" s="414"/>
      <c r="F16" s="385" t="s">
        <v>611</v>
      </c>
      <c r="G16" s="385" t="s">
        <v>612</v>
      </c>
      <c r="H16" s="385"/>
      <c r="I16" s="385">
        <v>6</v>
      </c>
      <c r="J16" s="385">
        <v>2007</v>
      </c>
      <c r="K16" s="440">
        <v>510000</v>
      </c>
      <c r="L16" s="492">
        <v>491130</v>
      </c>
      <c r="M16" s="439" t="s">
        <v>717</v>
      </c>
      <c r="N16" s="439" t="s">
        <v>718</v>
      </c>
      <c r="O16" s="439" t="s">
        <v>717</v>
      </c>
      <c r="P16" s="439" t="s">
        <v>718</v>
      </c>
      <c r="Q16" s="490"/>
      <c r="R16" s="437"/>
    </row>
    <row r="17" spans="1:18" ht="52.5">
      <c r="A17" s="413">
        <v>11</v>
      </c>
      <c r="B17" s="355" t="s">
        <v>873</v>
      </c>
      <c r="C17" s="356" t="s">
        <v>872</v>
      </c>
      <c r="D17" s="355" t="s">
        <v>874</v>
      </c>
      <c r="E17" s="356"/>
      <c r="F17" s="355" t="s">
        <v>875</v>
      </c>
      <c r="G17" s="355" t="s">
        <v>876</v>
      </c>
      <c r="H17" s="355">
        <v>1896</v>
      </c>
      <c r="I17" s="355">
        <v>9</v>
      </c>
      <c r="J17" s="355">
        <v>2008</v>
      </c>
      <c r="K17" s="355"/>
      <c r="L17" s="531">
        <v>91100</v>
      </c>
      <c r="M17" s="439" t="s">
        <v>744</v>
      </c>
      <c r="N17" s="439" t="s">
        <v>745</v>
      </c>
      <c r="O17" s="439" t="s">
        <v>744</v>
      </c>
      <c r="P17" s="439" t="s">
        <v>745</v>
      </c>
      <c r="Q17" s="490"/>
      <c r="R17" s="437"/>
    </row>
    <row r="18" spans="1:18" ht="12.75">
      <c r="A18" s="459" t="s">
        <v>441</v>
      </c>
      <c r="B18" s="460"/>
      <c r="C18" s="461"/>
      <c r="D18" s="462"/>
      <c r="E18" s="461"/>
      <c r="F18" s="462"/>
      <c r="G18" s="462"/>
      <c r="H18" s="462"/>
      <c r="I18" s="462"/>
      <c r="J18" s="462"/>
      <c r="K18" s="463"/>
      <c r="L18" s="463"/>
      <c r="M18" s="442"/>
      <c r="N18" s="450"/>
      <c r="O18" s="450"/>
      <c r="P18" s="451"/>
      <c r="Q18" s="436"/>
      <c r="R18" s="437"/>
    </row>
    <row r="19" spans="1:18" ht="31.5">
      <c r="A19" s="458">
        <v>1</v>
      </c>
      <c r="B19" s="383" t="s">
        <v>443</v>
      </c>
      <c r="C19" s="355">
        <v>335212</v>
      </c>
      <c r="D19" s="355">
        <v>40858</v>
      </c>
      <c r="E19" s="356" t="s">
        <v>444</v>
      </c>
      <c r="F19" s="355" t="s">
        <v>445</v>
      </c>
      <c r="G19" s="413" t="s">
        <v>559</v>
      </c>
      <c r="H19" s="385">
        <v>2400</v>
      </c>
      <c r="I19" s="385">
        <v>1200</v>
      </c>
      <c r="J19" s="355">
        <v>2000</v>
      </c>
      <c r="K19" s="385"/>
      <c r="L19" s="385"/>
      <c r="M19" s="357" t="s">
        <v>744</v>
      </c>
      <c r="N19" s="357" t="s">
        <v>745</v>
      </c>
      <c r="O19" s="487" t="s">
        <v>466</v>
      </c>
      <c r="P19" s="487" t="s">
        <v>466</v>
      </c>
      <c r="Q19" s="436"/>
      <c r="R19" s="437"/>
    </row>
    <row r="20" spans="1:18" ht="31.5">
      <c r="A20" s="458">
        <v>2</v>
      </c>
      <c r="B20" s="383" t="s">
        <v>446</v>
      </c>
      <c r="C20" s="355" t="s">
        <v>447</v>
      </c>
      <c r="D20" s="355">
        <v>15130</v>
      </c>
      <c r="E20" s="356" t="s">
        <v>448</v>
      </c>
      <c r="F20" s="355" t="s">
        <v>449</v>
      </c>
      <c r="G20" s="413" t="s">
        <v>740</v>
      </c>
      <c r="H20" s="385">
        <v>6842</v>
      </c>
      <c r="I20" s="385">
        <v>5000</v>
      </c>
      <c r="J20" s="355">
        <v>2000</v>
      </c>
      <c r="K20" s="385"/>
      <c r="L20" s="385"/>
      <c r="M20" s="357" t="s">
        <v>746</v>
      </c>
      <c r="N20" s="357" t="s">
        <v>747</v>
      </c>
      <c r="O20" s="487" t="s">
        <v>466</v>
      </c>
      <c r="P20" s="487" t="s">
        <v>466</v>
      </c>
      <c r="Q20" s="364"/>
      <c r="R20" s="393"/>
    </row>
    <row r="21" spans="1:16" ht="31.5">
      <c r="A21" s="458">
        <v>3</v>
      </c>
      <c r="B21" s="383" t="s">
        <v>450</v>
      </c>
      <c r="C21" s="355" t="s">
        <v>451</v>
      </c>
      <c r="D21" s="383" t="s">
        <v>452</v>
      </c>
      <c r="E21" s="384" t="s">
        <v>453</v>
      </c>
      <c r="F21" s="355" t="s">
        <v>454</v>
      </c>
      <c r="G21" s="413" t="s">
        <v>559</v>
      </c>
      <c r="H21" s="385">
        <v>1753</v>
      </c>
      <c r="I21" s="385">
        <v>517</v>
      </c>
      <c r="J21" s="355">
        <v>1998</v>
      </c>
      <c r="K21" s="385"/>
      <c r="L21" s="385"/>
      <c r="M21" s="357" t="s">
        <v>748</v>
      </c>
      <c r="N21" s="357" t="s">
        <v>749</v>
      </c>
      <c r="O21" s="487" t="s">
        <v>466</v>
      </c>
      <c r="P21" s="487" t="s">
        <v>466</v>
      </c>
    </row>
    <row r="22" spans="1:16" ht="31.5">
      <c r="A22" s="458">
        <v>4</v>
      </c>
      <c r="B22" s="383" t="s">
        <v>455</v>
      </c>
      <c r="C22" s="357" t="s">
        <v>456</v>
      </c>
      <c r="D22" s="384" t="s">
        <v>457</v>
      </c>
      <c r="E22" s="384" t="s">
        <v>458</v>
      </c>
      <c r="F22" s="357" t="s">
        <v>459</v>
      </c>
      <c r="G22" s="413" t="s">
        <v>559</v>
      </c>
      <c r="H22" s="385">
        <v>2496</v>
      </c>
      <c r="I22" s="385">
        <v>1525</v>
      </c>
      <c r="J22" s="357">
        <v>1998</v>
      </c>
      <c r="K22" s="385"/>
      <c r="L22" s="385"/>
      <c r="M22" s="357" t="s">
        <v>750</v>
      </c>
      <c r="N22" s="357" t="s">
        <v>751</v>
      </c>
      <c r="O22" s="487" t="s">
        <v>466</v>
      </c>
      <c r="P22" s="487" t="s">
        <v>466</v>
      </c>
    </row>
    <row r="23" spans="1:16" ht="31.5">
      <c r="A23" s="458">
        <v>5</v>
      </c>
      <c r="B23" s="464" t="s">
        <v>460</v>
      </c>
      <c r="C23" s="387" t="s">
        <v>461</v>
      </c>
      <c r="D23" s="386">
        <v>81251</v>
      </c>
      <c r="E23" s="388" t="s">
        <v>462</v>
      </c>
      <c r="F23" s="385" t="s">
        <v>463</v>
      </c>
      <c r="G23" s="413" t="s">
        <v>741</v>
      </c>
      <c r="H23" s="385">
        <v>2502</v>
      </c>
      <c r="I23" s="385">
        <v>7500</v>
      </c>
      <c r="J23" s="386">
        <v>1994</v>
      </c>
      <c r="K23" s="385"/>
      <c r="L23" s="385"/>
      <c r="M23" s="355" t="s">
        <v>699</v>
      </c>
      <c r="N23" s="355" t="s">
        <v>700</v>
      </c>
      <c r="O23" s="487" t="s">
        <v>466</v>
      </c>
      <c r="P23" s="487" t="s">
        <v>466</v>
      </c>
    </row>
    <row r="24" spans="1:16" ht="31.5">
      <c r="A24" s="458">
        <v>6</v>
      </c>
      <c r="B24" s="464" t="s">
        <v>460</v>
      </c>
      <c r="C24" s="387" t="s">
        <v>461</v>
      </c>
      <c r="D24" s="386">
        <v>81254</v>
      </c>
      <c r="E24" s="388" t="s">
        <v>464</v>
      </c>
      <c r="F24" s="385" t="s">
        <v>465</v>
      </c>
      <c r="G24" s="413" t="s">
        <v>741</v>
      </c>
      <c r="H24" s="385">
        <v>2502</v>
      </c>
      <c r="I24" s="385">
        <v>7500</v>
      </c>
      <c r="J24" s="386">
        <v>1994</v>
      </c>
      <c r="K24" s="385"/>
      <c r="L24" s="385"/>
      <c r="M24" s="355" t="s">
        <v>699</v>
      </c>
      <c r="N24" s="355" t="s">
        <v>700</v>
      </c>
      <c r="O24" s="487" t="s">
        <v>466</v>
      </c>
      <c r="P24" s="487" t="s">
        <v>466</v>
      </c>
    </row>
    <row r="25" spans="1:16" ht="31.5">
      <c r="A25" s="458">
        <v>7</v>
      </c>
      <c r="B25" s="464" t="s">
        <v>467</v>
      </c>
      <c r="C25" s="387" t="s">
        <v>468</v>
      </c>
      <c r="D25" s="385">
        <v>765</v>
      </c>
      <c r="E25" s="387" t="s">
        <v>466</v>
      </c>
      <c r="F25" s="385" t="s">
        <v>469</v>
      </c>
      <c r="G25" s="413" t="s">
        <v>742</v>
      </c>
      <c r="H25" s="413"/>
      <c r="I25" s="413">
        <v>4000</v>
      </c>
      <c r="J25" s="385">
        <v>1995</v>
      </c>
      <c r="K25" s="385"/>
      <c r="L25" s="385"/>
      <c r="M25" s="355" t="s">
        <v>699</v>
      </c>
      <c r="N25" s="355" t="s">
        <v>700</v>
      </c>
      <c r="O25" s="487" t="s">
        <v>466</v>
      </c>
      <c r="P25" s="487" t="s">
        <v>466</v>
      </c>
    </row>
    <row r="26" spans="1:16" ht="31.5">
      <c r="A26" s="458">
        <v>8</v>
      </c>
      <c r="B26" s="464" t="s">
        <v>460</v>
      </c>
      <c r="C26" s="387" t="s">
        <v>470</v>
      </c>
      <c r="D26" s="385" t="s">
        <v>471</v>
      </c>
      <c r="E26" s="387" t="s">
        <v>472</v>
      </c>
      <c r="F26" s="386" t="s">
        <v>473</v>
      </c>
      <c r="G26" s="413" t="s">
        <v>741</v>
      </c>
      <c r="H26" s="413">
        <v>4750</v>
      </c>
      <c r="I26" s="413"/>
      <c r="J26" s="385">
        <v>2004</v>
      </c>
      <c r="K26" s="385"/>
      <c r="L26" s="385"/>
      <c r="M26" s="413" t="s">
        <v>752</v>
      </c>
      <c r="N26" s="413" t="s">
        <v>753</v>
      </c>
      <c r="O26" s="487" t="s">
        <v>466</v>
      </c>
      <c r="P26" s="487" t="s">
        <v>466</v>
      </c>
    </row>
    <row r="27" spans="1:16" ht="31.5">
      <c r="A27" s="458">
        <v>9</v>
      </c>
      <c r="B27" s="383" t="s">
        <v>474</v>
      </c>
      <c r="C27" s="390"/>
      <c r="D27" s="391">
        <v>282</v>
      </c>
      <c r="E27" s="392" t="s">
        <v>466</v>
      </c>
      <c r="F27" s="389" t="s">
        <v>475</v>
      </c>
      <c r="G27" s="356" t="s">
        <v>890</v>
      </c>
      <c r="H27" s="413"/>
      <c r="I27" s="413">
        <v>2500</v>
      </c>
      <c r="J27" s="389">
        <v>1994</v>
      </c>
      <c r="K27" s="385"/>
      <c r="L27" s="385"/>
      <c r="M27" s="355" t="s">
        <v>699</v>
      </c>
      <c r="N27" s="355" t="s">
        <v>700</v>
      </c>
      <c r="O27" s="487" t="s">
        <v>466</v>
      </c>
      <c r="P27" s="487" t="s">
        <v>466</v>
      </c>
    </row>
    <row r="28" spans="1:16" ht="31.5">
      <c r="A28" s="458">
        <v>10</v>
      </c>
      <c r="B28" s="464" t="s">
        <v>497</v>
      </c>
      <c r="C28" s="387"/>
      <c r="D28" s="385" t="s">
        <v>498</v>
      </c>
      <c r="E28" s="387"/>
      <c r="F28" s="385" t="s">
        <v>499</v>
      </c>
      <c r="G28" s="356" t="s">
        <v>890</v>
      </c>
      <c r="H28" s="413"/>
      <c r="I28" s="413"/>
      <c r="J28" s="385">
        <v>2000</v>
      </c>
      <c r="K28" s="385"/>
      <c r="L28" s="385"/>
      <c r="M28" s="413" t="s">
        <v>754</v>
      </c>
      <c r="N28" s="413" t="s">
        <v>755</v>
      </c>
      <c r="O28" s="487" t="s">
        <v>466</v>
      </c>
      <c r="P28" s="487" t="s">
        <v>466</v>
      </c>
    </row>
    <row r="29" spans="1:16" ht="31.5">
      <c r="A29" s="458">
        <v>11</v>
      </c>
      <c r="B29" s="465" t="s">
        <v>467</v>
      </c>
      <c r="C29" s="414"/>
      <c r="D29" s="413" t="s">
        <v>500</v>
      </c>
      <c r="E29" s="414"/>
      <c r="F29" s="413" t="s">
        <v>501</v>
      </c>
      <c r="G29" s="413" t="s">
        <v>742</v>
      </c>
      <c r="H29" s="413"/>
      <c r="I29" s="413">
        <v>4000</v>
      </c>
      <c r="J29" s="413">
        <v>1992</v>
      </c>
      <c r="K29" s="385"/>
      <c r="L29" s="385"/>
      <c r="M29" s="413" t="s">
        <v>756</v>
      </c>
      <c r="N29" s="413" t="s">
        <v>757</v>
      </c>
      <c r="O29" s="487" t="s">
        <v>466</v>
      </c>
      <c r="P29" s="487" t="s">
        <v>466</v>
      </c>
    </row>
    <row r="30" spans="1:16" ht="31.5">
      <c r="A30" s="458">
        <v>12</v>
      </c>
      <c r="B30" s="465" t="s">
        <v>502</v>
      </c>
      <c r="C30" s="414" t="s">
        <v>743</v>
      </c>
      <c r="D30" s="413" t="s">
        <v>503</v>
      </c>
      <c r="E30" s="414"/>
      <c r="F30" s="413" t="s">
        <v>504</v>
      </c>
      <c r="G30" s="413" t="s">
        <v>559</v>
      </c>
      <c r="H30" s="413">
        <v>9973</v>
      </c>
      <c r="I30" s="413">
        <v>10115</v>
      </c>
      <c r="J30" s="413">
        <v>1997</v>
      </c>
      <c r="K30" s="385"/>
      <c r="L30" s="385"/>
      <c r="M30" s="413" t="s">
        <v>758</v>
      </c>
      <c r="N30" s="413" t="s">
        <v>759</v>
      </c>
      <c r="O30" s="487" t="s">
        <v>466</v>
      </c>
      <c r="P30" s="487" t="s">
        <v>466</v>
      </c>
    </row>
    <row r="31" spans="1:16" ht="31.5">
      <c r="A31" s="458">
        <v>13</v>
      </c>
      <c r="B31" s="385" t="s">
        <v>613</v>
      </c>
      <c r="C31" s="387" t="s">
        <v>614</v>
      </c>
      <c r="D31" s="413" t="s">
        <v>615</v>
      </c>
      <c r="E31" s="387"/>
      <c r="F31" s="385" t="s">
        <v>669</v>
      </c>
      <c r="G31" s="413" t="s">
        <v>616</v>
      </c>
      <c r="H31" s="385">
        <v>11967</v>
      </c>
      <c r="I31" s="385">
        <v>2</v>
      </c>
      <c r="J31" s="385">
        <v>1991</v>
      </c>
      <c r="K31" s="385"/>
      <c r="L31" s="385"/>
      <c r="M31" s="413" t="s">
        <v>760</v>
      </c>
      <c r="N31" s="495" t="s">
        <v>761</v>
      </c>
      <c r="O31" s="487" t="s">
        <v>466</v>
      </c>
      <c r="P31" s="487" t="s">
        <v>466</v>
      </c>
    </row>
    <row r="32" spans="1:16" ht="31.5">
      <c r="A32" s="458">
        <v>14</v>
      </c>
      <c r="B32" s="385" t="s">
        <v>617</v>
      </c>
      <c r="C32" s="387" t="s">
        <v>618</v>
      </c>
      <c r="D32" s="413" t="s">
        <v>619</v>
      </c>
      <c r="E32" s="387"/>
      <c r="F32" s="385" t="s">
        <v>678</v>
      </c>
      <c r="G32" s="413" t="s">
        <v>559</v>
      </c>
      <c r="H32" s="385">
        <v>1461</v>
      </c>
      <c r="I32" s="385">
        <v>2</v>
      </c>
      <c r="J32" s="385">
        <v>2002</v>
      </c>
      <c r="K32" s="385"/>
      <c r="L32" s="385"/>
      <c r="M32" s="413" t="s">
        <v>762</v>
      </c>
      <c r="N32" s="495" t="s">
        <v>763</v>
      </c>
      <c r="O32" s="487" t="s">
        <v>466</v>
      </c>
      <c r="P32" s="487" t="s">
        <v>466</v>
      </c>
    </row>
    <row r="33" spans="1:16" ht="31.5">
      <c r="A33" s="458">
        <v>15</v>
      </c>
      <c r="B33" s="385" t="s">
        <v>681</v>
      </c>
      <c r="C33" s="387" t="s">
        <v>682</v>
      </c>
      <c r="D33" s="413" t="s">
        <v>683</v>
      </c>
      <c r="E33" s="387"/>
      <c r="F33" s="385" t="s">
        <v>684</v>
      </c>
      <c r="G33" s="413" t="s">
        <v>559</v>
      </c>
      <c r="H33" s="385">
        <v>1896</v>
      </c>
      <c r="I33" s="385">
        <v>2</v>
      </c>
      <c r="J33" s="385">
        <v>2007</v>
      </c>
      <c r="K33" s="385"/>
      <c r="L33" s="509">
        <v>56800</v>
      </c>
      <c r="M33" s="413" t="s">
        <v>764</v>
      </c>
      <c r="N33" s="495" t="s">
        <v>765</v>
      </c>
      <c r="O33" s="413" t="s">
        <v>764</v>
      </c>
      <c r="P33" s="495" t="s">
        <v>765</v>
      </c>
    </row>
  </sheetData>
  <mergeCells count="2">
    <mergeCell ref="A6:C6"/>
    <mergeCell ref="A2:D2"/>
  </mergeCells>
  <printOptions/>
  <pageMargins left="0.46" right="0.46" top="0.67" bottom="0.45" header="0.37" footer="0.3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C7" sqref="C7"/>
    </sheetView>
  </sheetViews>
  <sheetFormatPr defaultColWidth="9.00390625" defaultRowHeight="12.75"/>
  <cols>
    <col min="1" max="1" width="32.125" style="242" customWidth="1"/>
    <col min="2" max="2" width="16.00390625" style="59" customWidth="1"/>
    <col min="3" max="3" width="16.00390625" style="60" customWidth="1"/>
    <col min="4" max="4" width="17.875" style="9" bestFit="1" customWidth="1"/>
    <col min="5" max="5" width="18.125" style="9" customWidth="1"/>
    <col min="6" max="6" width="15.125" style="9" customWidth="1"/>
    <col min="7" max="7" width="20.625" style="9" customWidth="1"/>
    <col min="8" max="8" width="17.125" style="9" customWidth="1"/>
    <col min="9" max="9" width="14.875" style="4" bestFit="1" customWidth="1"/>
    <col min="10" max="10" width="9.125" style="4" customWidth="1"/>
  </cols>
  <sheetData>
    <row r="2" spans="1:9" ht="12.75">
      <c r="A2" s="361" t="s">
        <v>888</v>
      </c>
      <c r="B2" s="358"/>
      <c r="C2" s="359"/>
      <c r="D2" s="360"/>
      <c r="E2" s="360"/>
      <c r="F2" s="360"/>
      <c r="G2" s="360"/>
      <c r="H2" s="360"/>
      <c r="I2" s="412"/>
    </row>
    <row r="3" spans="1:10" s="8" customFormat="1" ht="63.75">
      <c r="A3" s="394" t="s">
        <v>20</v>
      </c>
      <c r="B3" s="395" t="s">
        <v>16</v>
      </c>
      <c r="C3" s="396" t="s">
        <v>26</v>
      </c>
      <c r="D3" s="396" t="s">
        <v>23</v>
      </c>
      <c r="E3" s="396" t="s">
        <v>27</v>
      </c>
      <c r="F3" s="397" t="s">
        <v>30</v>
      </c>
      <c r="G3" s="396" t="s">
        <v>31</v>
      </c>
      <c r="H3" s="398" t="s">
        <v>32</v>
      </c>
      <c r="I3" s="396" t="s">
        <v>476</v>
      </c>
      <c r="J3" s="4"/>
    </row>
    <row r="4" spans="1:10" s="58" customFormat="1" ht="30" customHeight="1">
      <c r="A4" s="496" t="s">
        <v>36</v>
      </c>
      <c r="B4" s="399">
        <v>50</v>
      </c>
      <c r="C4" s="400">
        <f aca="true" t="shared" si="0" ref="C4:C10">B4*500</f>
        <v>25000</v>
      </c>
      <c r="D4" s="400">
        <f>900974.25+56820.9</f>
        <v>957795.15</v>
      </c>
      <c r="E4" s="400">
        <v>0</v>
      </c>
      <c r="F4" s="401">
        <v>50000</v>
      </c>
      <c r="G4" s="400">
        <v>45000</v>
      </c>
      <c r="H4" s="402">
        <v>90000</v>
      </c>
      <c r="I4" s="400">
        <v>0</v>
      </c>
      <c r="J4" s="57"/>
    </row>
    <row r="5" spans="1:10" s="7" customFormat="1" ht="30" customHeight="1">
      <c r="A5" s="497" t="s">
        <v>829</v>
      </c>
      <c r="B5" s="399">
        <v>110</v>
      </c>
      <c r="C5" s="403">
        <f t="shared" si="0"/>
        <v>55000</v>
      </c>
      <c r="D5" s="405">
        <f>934138.02+7485</f>
        <v>941623.02</v>
      </c>
      <c r="E5" s="405">
        <v>35239.26</v>
      </c>
      <c r="F5" s="403">
        <v>2000</v>
      </c>
      <c r="G5" s="403">
        <v>6000</v>
      </c>
      <c r="H5" s="406">
        <v>6000</v>
      </c>
      <c r="I5" s="403">
        <v>0</v>
      </c>
      <c r="J5" s="19"/>
    </row>
    <row r="6" spans="1:10" s="7" customFormat="1" ht="30" customHeight="1">
      <c r="A6" s="497" t="s">
        <v>268</v>
      </c>
      <c r="B6" s="399">
        <v>62</v>
      </c>
      <c r="C6" s="403">
        <f t="shared" si="0"/>
        <v>31000</v>
      </c>
      <c r="D6" s="407">
        <f>545755.4+3321</f>
        <v>549076.4</v>
      </c>
      <c r="E6" s="407">
        <v>38579.07</v>
      </c>
      <c r="F6" s="400">
        <v>2000</v>
      </c>
      <c r="G6" s="400">
        <v>2000</v>
      </c>
      <c r="H6" s="402">
        <v>2000</v>
      </c>
      <c r="I6" s="400">
        <v>0</v>
      </c>
      <c r="J6" s="19"/>
    </row>
    <row r="7" spans="1:10" s="7" customFormat="1" ht="30" customHeight="1">
      <c r="A7" s="498" t="s">
        <v>279</v>
      </c>
      <c r="B7" s="399">
        <v>78</v>
      </c>
      <c r="C7" s="403">
        <v>38000</v>
      </c>
      <c r="D7" s="404">
        <f>645302.77+9099</f>
        <v>654401.77</v>
      </c>
      <c r="E7" s="400">
        <v>44244.23</v>
      </c>
      <c r="F7" s="400">
        <v>2000</v>
      </c>
      <c r="G7" s="408">
        <v>2000</v>
      </c>
      <c r="H7" s="409">
        <v>2000</v>
      </c>
      <c r="I7" s="408">
        <v>0</v>
      </c>
      <c r="J7" s="19"/>
    </row>
    <row r="8" spans="1:10" s="7" customFormat="1" ht="38.25">
      <c r="A8" s="498" t="s">
        <v>311</v>
      </c>
      <c r="B8" s="399">
        <v>7</v>
      </c>
      <c r="C8" s="403">
        <f t="shared" si="0"/>
        <v>3500</v>
      </c>
      <c r="D8" s="410">
        <v>365212.31</v>
      </c>
      <c r="E8" s="410">
        <v>307938.32</v>
      </c>
      <c r="F8" s="403">
        <v>0</v>
      </c>
      <c r="G8" s="403">
        <v>0</v>
      </c>
      <c r="H8" s="406">
        <v>0</v>
      </c>
      <c r="I8" s="403">
        <v>0</v>
      </c>
      <c r="J8" s="19"/>
    </row>
    <row r="9" spans="1:10" s="7" customFormat="1" ht="30" customHeight="1">
      <c r="A9" s="498" t="s">
        <v>312</v>
      </c>
      <c r="B9" s="399">
        <v>4</v>
      </c>
      <c r="C9" s="403">
        <f t="shared" si="0"/>
        <v>2000</v>
      </c>
      <c r="D9" s="400">
        <f>234562.11+10430.2</f>
        <v>244992.31</v>
      </c>
      <c r="E9" s="400">
        <v>0</v>
      </c>
      <c r="F9" s="400">
        <v>0</v>
      </c>
      <c r="G9" s="400">
        <v>10000</v>
      </c>
      <c r="H9" s="402">
        <v>10000</v>
      </c>
      <c r="I9" s="400">
        <v>0</v>
      </c>
      <c r="J9" s="19"/>
    </row>
    <row r="10" spans="1:10" s="7" customFormat="1" ht="30" customHeight="1">
      <c r="A10" s="498" t="s">
        <v>304</v>
      </c>
      <c r="B10" s="399">
        <v>43</v>
      </c>
      <c r="C10" s="403">
        <f t="shared" si="0"/>
        <v>21500</v>
      </c>
      <c r="D10" s="403">
        <v>79417.96</v>
      </c>
      <c r="E10" s="403">
        <v>0</v>
      </c>
      <c r="F10" s="400">
        <v>3000</v>
      </c>
      <c r="G10" s="400">
        <v>30000</v>
      </c>
      <c r="H10" s="402">
        <v>30000</v>
      </c>
      <c r="I10" s="400">
        <v>0</v>
      </c>
      <c r="J10" s="19"/>
    </row>
    <row r="11" spans="1:10" s="7" customFormat="1" ht="30" customHeight="1">
      <c r="A11" s="563" t="s">
        <v>477</v>
      </c>
      <c r="B11" s="565">
        <v>33</v>
      </c>
      <c r="C11" s="561">
        <v>20000</v>
      </c>
      <c r="D11" s="400">
        <f>178807.47+2748</f>
        <v>181555.47</v>
      </c>
      <c r="E11" s="569">
        <v>0</v>
      </c>
      <c r="F11" s="567"/>
      <c r="G11" s="561"/>
      <c r="H11" s="561"/>
      <c r="I11" s="559">
        <v>50000</v>
      </c>
      <c r="J11" s="19"/>
    </row>
    <row r="12" spans="1:10" s="7" customFormat="1" ht="51">
      <c r="A12" s="564"/>
      <c r="B12" s="566"/>
      <c r="C12" s="562"/>
      <c r="D12" s="400" t="s">
        <v>884</v>
      </c>
      <c r="E12" s="569"/>
      <c r="F12" s="568"/>
      <c r="G12" s="562"/>
      <c r="H12" s="562"/>
      <c r="I12" s="560"/>
      <c r="J12" s="19"/>
    </row>
    <row r="13" spans="1:9" ht="12.75">
      <c r="A13" s="240"/>
      <c r="B13" s="128" t="s">
        <v>28</v>
      </c>
      <c r="C13" s="125">
        <f>SUM(C4:C12)</f>
        <v>196000</v>
      </c>
      <c r="D13" s="125">
        <v>5828574.39</v>
      </c>
      <c r="E13" s="125">
        <f>SUM(E4:E12)</f>
        <v>426000.88</v>
      </c>
      <c r="F13" s="126">
        <f>SUM(F4:F12)</f>
        <v>59000</v>
      </c>
      <c r="G13" s="126">
        <f>SUM(G4:G12)</f>
        <v>95000</v>
      </c>
      <c r="H13" s="366">
        <f>SUM(H4:H12)</f>
        <v>140000</v>
      </c>
      <c r="I13" s="126">
        <f>SUM(I4:I12)</f>
        <v>50000</v>
      </c>
    </row>
    <row r="15" spans="1:8" ht="12.75">
      <c r="A15" s="241"/>
      <c r="B15" s="122"/>
      <c r="C15" s="123"/>
      <c r="D15" s="124"/>
      <c r="E15" s="124"/>
      <c r="F15" s="124"/>
      <c r="G15" s="124"/>
      <c r="H15" s="124"/>
    </row>
    <row r="16" spans="1:2" ht="15.75" thickBot="1">
      <c r="A16" s="499" t="s">
        <v>766</v>
      </c>
      <c r="B16"/>
    </row>
    <row r="17" spans="1:8" ht="30.75" thickBot="1">
      <c r="A17" s="500" t="s">
        <v>767</v>
      </c>
      <c r="B17" s="501" t="s">
        <v>768</v>
      </c>
      <c r="D17" s="507" t="s">
        <v>790</v>
      </c>
      <c r="E17" s="508"/>
      <c r="G17" s="525" t="s">
        <v>822</v>
      </c>
      <c r="H17" s="526" t="s">
        <v>823</v>
      </c>
    </row>
    <row r="18" spans="1:8" ht="16.5" thickBot="1">
      <c r="A18" s="502" t="s">
        <v>769</v>
      </c>
      <c r="B18" s="503"/>
      <c r="D18" s="505" t="s">
        <v>779</v>
      </c>
      <c r="E18" s="506" t="s">
        <v>785</v>
      </c>
      <c r="G18" s="527" t="s">
        <v>824</v>
      </c>
      <c r="H18" s="528" t="s">
        <v>825</v>
      </c>
    </row>
    <row r="19" spans="1:8" ht="46.5" customHeight="1" thickBot="1">
      <c r="A19" s="504" t="s">
        <v>770</v>
      </c>
      <c r="B19" s="503"/>
      <c r="D19" s="505" t="s">
        <v>775</v>
      </c>
      <c r="E19" s="506" t="s">
        <v>789</v>
      </c>
      <c r="G19" s="527" t="s">
        <v>826</v>
      </c>
      <c r="H19" s="528" t="s">
        <v>787</v>
      </c>
    </row>
    <row r="20" spans="1:8" ht="45.75" thickBot="1">
      <c r="A20" s="505" t="s">
        <v>771</v>
      </c>
      <c r="B20" s="506" t="s">
        <v>772</v>
      </c>
      <c r="D20" s="505" t="s">
        <v>776</v>
      </c>
      <c r="E20" s="506" t="s">
        <v>785</v>
      </c>
      <c r="G20" s="529" t="s">
        <v>827</v>
      </c>
      <c r="H20" s="530" t="s">
        <v>828</v>
      </c>
    </row>
    <row r="21" spans="1:5" ht="15.75" thickBot="1">
      <c r="A21" s="505" t="s">
        <v>773</v>
      </c>
      <c r="B21" s="506" t="s">
        <v>774</v>
      </c>
      <c r="D21" s="505" t="s">
        <v>773</v>
      </c>
      <c r="E21" s="506" t="s">
        <v>791</v>
      </c>
    </row>
    <row r="22" spans="1:5" ht="30.75" thickBot="1">
      <c r="A22" s="505" t="s">
        <v>775</v>
      </c>
      <c r="B22" s="506" t="s">
        <v>774</v>
      </c>
      <c r="D22" s="507" t="s">
        <v>792</v>
      </c>
      <c r="E22" s="508"/>
    </row>
    <row r="23" spans="1:5" ht="15.75" thickBot="1">
      <c r="A23" s="505" t="s">
        <v>776</v>
      </c>
      <c r="B23" s="506" t="s">
        <v>777</v>
      </c>
      <c r="D23" s="505" t="s">
        <v>793</v>
      </c>
      <c r="E23" s="506" t="s">
        <v>794</v>
      </c>
    </row>
    <row r="24" spans="1:5" ht="15.75" thickBot="1">
      <c r="A24" s="504" t="s">
        <v>778</v>
      </c>
      <c r="B24" s="506"/>
      <c r="D24" s="505" t="s">
        <v>795</v>
      </c>
      <c r="E24" s="506" t="s">
        <v>796</v>
      </c>
    </row>
    <row r="25" spans="1:5" ht="45.75" thickBot="1">
      <c r="A25" s="505" t="s">
        <v>779</v>
      </c>
      <c r="B25" s="506" t="s">
        <v>780</v>
      </c>
      <c r="D25" s="505" t="s">
        <v>797</v>
      </c>
      <c r="E25" s="506" t="s">
        <v>798</v>
      </c>
    </row>
    <row r="26" spans="1:5" ht="30.75" thickBot="1">
      <c r="A26" s="505" t="s">
        <v>773</v>
      </c>
      <c r="B26" s="506" t="s">
        <v>781</v>
      </c>
      <c r="D26" s="505" t="s">
        <v>799</v>
      </c>
      <c r="E26" s="506" t="s">
        <v>785</v>
      </c>
    </row>
    <row r="27" spans="1:5" ht="30.75" thickBot="1">
      <c r="A27" s="505" t="s">
        <v>775</v>
      </c>
      <c r="B27" s="506" t="s">
        <v>781</v>
      </c>
      <c r="D27" s="504" t="s">
        <v>800</v>
      </c>
      <c r="E27" s="506"/>
    </row>
    <row r="28" spans="1:5" ht="15.75" thickBot="1">
      <c r="A28" s="505" t="s">
        <v>776</v>
      </c>
      <c r="B28" s="506" t="s">
        <v>781</v>
      </c>
      <c r="D28" s="505" t="s">
        <v>795</v>
      </c>
      <c r="E28" s="506" t="s">
        <v>789</v>
      </c>
    </row>
    <row r="29" spans="1:5" ht="45.75" thickBot="1">
      <c r="A29" s="504" t="s">
        <v>782</v>
      </c>
      <c r="B29" s="506"/>
      <c r="D29" s="504" t="s">
        <v>801</v>
      </c>
      <c r="E29" s="506"/>
    </row>
    <row r="30" spans="1:5" ht="15.75" thickBot="1">
      <c r="A30" s="505" t="s">
        <v>779</v>
      </c>
      <c r="B30" s="506" t="s">
        <v>774</v>
      </c>
      <c r="D30" s="505" t="s">
        <v>802</v>
      </c>
      <c r="E30" s="506" t="s">
        <v>803</v>
      </c>
    </row>
    <row r="31" spans="1:5" ht="15.75" thickBot="1">
      <c r="A31" s="505" t="s">
        <v>775</v>
      </c>
      <c r="B31" s="506" t="s">
        <v>783</v>
      </c>
      <c r="D31" s="505" t="s">
        <v>804</v>
      </c>
      <c r="E31" s="506" t="s">
        <v>803</v>
      </c>
    </row>
    <row r="32" spans="1:5" ht="15.75" thickBot="1">
      <c r="A32" s="505" t="s">
        <v>773</v>
      </c>
      <c r="B32" s="506" t="s">
        <v>783</v>
      </c>
      <c r="D32" s="505" t="s">
        <v>805</v>
      </c>
      <c r="E32" s="506" t="s">
        <v>803</v>
      </c>
    </row>
    <row r="33" spans="1:5" ht="15.75" thickBot="1">
      <c r="A33" s="505" t="s">
        <v>776</v>
      </c>
      <c r="B33" s="506" t="s">
        <v>774</v>
      </c>
      <c r="D33" s="505" t="s">
        <v>806</v>
      </c>
      <c r="E33" s="506" t="s">
        <v>803</v>
      </c>
    </row>
    <row r="34" spans="1:5" ht="15.75" thickBot="1">
      <c r="A34" s="504" t="s">
        <v>784</v>
      </c>
      <c r="B34" s="506"/>
      <c r="D34" s="505" t="s">
        <v>807</v>
      </c>
      <c r="E34" s="506" t="s">
        <v>803</v>
      </c>
    </row>
    <row r="35" spans="1:5" ht="15.75" thickBot="1">
      <c r="A35" s="505" t="s">
        <v>779</v>
      </c>
      <c r="B35" s="506" t="s">
        <v>785</v>
      </c>
      <c r="D35" s="505" t="s">
        <v>808</v>
      </c>
      <c r="E35" s="506" t="s">
        <v>803</v>
      </c>
    </row>
    <row r="36" spans="1:5" ht="15.75" thickBot="1">
      <c r="A36" s="505" t="s">
        <v>775</v>
      </c>
      <c r="B36" s="506" t="s">
        <v>786</v>
      </c>
      <c r="D36" s="505" t="s">
        <v>809</v>
      </c>
      <c r="E36" s="506" t="s">
        <v>803</v>
      </c>
    </row>
    <row r="37" spans="1:5" ht="30.75" thickBot="1">
      <c r="A37" s="505" t="s">
        <v>776</v>
      </c>
      <c r="B37" s="506" t="s">
        <v>785</v>
      </c>
      <c r="D37" s="504" t="s">
        <v>810</v>
      </c>
      <c r="E37" s="506"/>
    </row>
    <row r="38" spans="1:5" ht="30.75" thickBot="1">
      <c r="A38" s="505" t="s">
        <v>773</v>
      </c>
      <c r="B38" s="506" t="s">
        <v>787</v>
      </c>
      <c r="D38" s="505" t="s">
        <v>811</v>
      </c>
      <c r="E38" s="506" t="s">
        <v>812</v>
      </c>
    </row>
    <row r="39" spans="1:5" ht="30.75" thickBot="1">
      <c r="A39" s="504" t="s">
        <v>788</v>
      </c>
      <c r="B39" s="506"/>
      <c r="D39" s="504" t="s">
        <v>813</v>
      </c>
      <c r="E39" s="506" t="s">
        <v>787</v>
      </c>
    </row>
    <row r="40" spans="1:5" ht="45.75" thickBot="1">
      <c r="A40" s="505" t="s">
        <v>779</v>
      </c>
      <c r="B40" s="506" t="s">
        <v>789</v>
      </c>
      <c r="D40" s="504" t="s">
        <v>814</v>
      </c>
      <c r="E40" s="506" t="s">
        <v>815</v>
      </c>
    </row>
    <row r="41" spans="1:5" ht="30.75" thickBot="1">
      <c r="A41" s="505" t="s">
        <v>775</v>
      </c>
      <c r="B41" s="506" t="s">
        <v>786</v>
      </c>
      <c r="D41" s="504" t="s">
        <v>816</v>
      </c>
      <c r="E41" s="506" t="s">
        <v>817</v>
      </c>
    </row>
    <row r="42" spans="1:5" ht="30.75" thickBot="1">
      <c r="A42" s="505" t="s">
        <v>776</v>
      </c>
      <c r="B42" s="506" t="s">
        <v>789</v>
      </c>
      <c r="D42" s="504" t="s">
        <v>818</v>
      </c>
      <c r="E42" s="506" t="s">
        <v>819</v>
      </c>
    </row>
    <row r="43" spans="1:5" ht="15.75" thickBot="1">
      <c r="A43" s="505" t="s">
        <v>773</v>
      </c>
      <c r="B43" s="506" t="s">
        <v>786</v>
      </c>
      <c r="D43" s="504" t="s">
        <v>820</v>
      </c>
      <c r="E43" s="506" t="s">
        <v>821</v>
      </c>
    </row>
  </sheetData>
  <mergeCells count="8">
    <mergeCell ref="I11:I12"/>
    <mergeCell ref="G11:G12"/>
    <mergeCell ref="H11:H12"/>
    <mergeCell ref="A11:A12"/>
    <mergeCell ref="B11:B12"/>
    <mergeCell ref="C11:C12"/>
    <mergeCell ref="F11:F12"/>
    <mergeCell ref="E11:E12"/>
  </mergeCells>
  <printOptions/>
  <pageMargins left="0.57" right="0.45" top="0.23" bottom="0.23" header="0.2" footer="0.16"/>
  <pageSetup horizontalDpi="300" verticalDpi="3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9"/>
  <sheetViews>
    <sheetView workbookViewId="0" topLeftCell="A1">
      <selection activeCell="L11" sqref="L11"/>
    </sheetView>
  </sheetViews>
  <sheetFormatPr defaultColWidth="9.00390625" defaultRowHeight="12.75"/>
  <cols>
    <col min="1" max="1" width="20.125" style="350" customWidth="1"/>
    <col min="2" max="2" width="34.75390625" style="0" bestFit="1" customWidth="1"/>
    <col min="3" max="3" width="14.125" style="343" customWidth="1"/>
  </cols>
  <sheetData>
    <row r="1" spans="1:3" ht="12.75">
      <c r="A1" s="365" t="s">
        <v>889</v>
      </c>
      <c r="B1" s="230"/>
      <c r="C1" s="342"/>
    </row>
    <row r="2" spans="1:2" ht="13.5" thickBot="1">
      <c r="A2" s="347"/>
      <c r="B2" s="337"/>
    </row>
    <row r="3" spans="1:3" ht="23.25" thickBot="1">
      <c r="A3" s="338" t="s">
        <v>315</v>
      </c>
      <c r="B3" s="339" t="s">
        <v>316</v>
      </c>
      <c r="C3" s="346" t="s">
        <v>317</v>
      </c>
    </row>
    <row r="4" spans="1:3" ht="12.75">
      <c r="A4" s="348">
        <v>4001</v>
      </c>
      <c r="B4" s="340" t="s">
        <v>318</v>
      </c>
      <c r="C4" s="344">
        <v>5.05</v>
      </c>
    </row>
    <row r="5" spans="1:3" ht="12.75">
      <c r="A5" s="349">
        <v>4002</v>
      </c>
      <c r="B5" s="341" t="s">
        <v>319</v>
      </c>
      <c r="C5" s="345">
        <v>3.55</v>
      </c>
    </row>
    <row r="6" spans="1:3" ht="12.75">
      <c r="A6" s="349">
        <v>4003</v>
      </c>
      <c r="B6" s="341" t="s">
        <v>320</v>
      </c>
      <c r="C6" s="345">
        <v>1.55</v>
      </c>
    </row>
    <row r="7" spans="1:3" ht="12.75">
      <c r="A7" s="349">
        <v>4004</v>
      </c>
      <c r="B7" s="341" t="s">
        <v>321</v>
      </c>
      <c r="C7" s="345">
        <v>3.95</v>
      </c>
    </row>
    <row r="8" spans="1:3" ht="12.75">
      <c r="A8" s="349">
        <v>4005</v>
      </c>
      <c r="B8" s="341" t="s">
        <v>322</v>
      </c>
      <c r="C8" s="345">
        <v>1</v>
      </c>
    </row>
    <row r="9" spans="1:3" ht="12.75">
      <c r="A9" s="349">
        <v>4006</v>
      </c>
      <c r="B9" s="341" t="s">
        <v>323</v>
      </c>
      <c r="C9" s="345">
        <v>0.95</v>
      </c>
    </row>
    <row r="10" spans="1:3" ht="12.75">
      <c r="A10" s="349">
        <v>4007</v>
      </c>
      <c r="B10" s="341" t="s">
        <v>324</v>
      </c>
      <c r="C10" s="345">
        <v>2.35</v>
      </c>
    </row>
    <row r="11" spans="1:3" ht="12.75">
      <c r="A11" s="349">
        <v>4008</v>
      </c>
      <c r="B11" s="341" t="s">
        <v>325</v>
      </c>
      <c r="C11" s="345">
        <v>3.9</v>
      </c>
    </row>
    <row r="12" spans="1:3" ht="12.75">
      <c r="A12" s="349">
        <v>4009</v>
      </c>
      <c r="B12" s="341" t="s">
        <v>326</v>
      </c>
      <c r="C12" s="345">
        <v>3</v>
      </c>
    </row>
    <row r="13" spans="1:3" ht="12.75">
      <c r="A13" s="349">
        <v>4010</v>
      </c>
      <c r="B13" s="341" t="s">
        <v>327</v>
      </c>
      <c r="C13" s="345">
        <v>3.6</v>
      </c>
    </row>
    <row r="14" spans="1:3" ht="12.75">
      <c r="A14" s="349">
        <v>4011</v>
      </c>
      <c r="B14" s="341" t="s">
        <v>328</v>
      </c>
      <c r="C14" s="345">
        <v>2.8</v>
      </c>
    </row>
    <row r="15" spans="1:3" ht="12.75">
      <c r="A15" s="349">
        <v>4012</v>
      </c>
      <c r="B15" s="341" t="s">
        <v>329</v>
      </c>
      <c r="C15" s="345">
        <v>4.75</v>
      </c>
    </row>
    <row r="16" spans="1:3" ht="12.75">
      <c r="A16" s="349">
        <v>4013</v>
      </c>
      <c r="B16" s="341" t="s">
        <v>330</v>
      </c>
      <c r="C16" s="345">
        <v>3.4</v>
      </c>
    </row>
    <row r="17" spans="1:3" ht="12.75">
      <c r="A17" s="349">
        <v>4014</v>
      </c>
      <c r="B17" s="341" t="s">
        <v>331</v>
      </c>
      <c r="C17" s="345">
        <v>2.7</v>
      </c>
    </row>
    <row r="18" spans="1:3" ht="12.75">
      <c r="A18" s="349">
        <v>4015</v>
      </c>
      <c r="B18" s="341" t="s">
        <v>332</v>
      </c>
      <c r="C18" s="345">
        <v>6.05</v>
      </c>
    </row>
    <row r="19" spans="1:3" ht="12.75">
      <c r="A19" s="349">
        <v>4016</v>
      </c>
      <c r="B19" s="341" t="s">
        <v>333</v>
      </c>
      <c r="C19" s="345">
        <v>2.45</v>
      </c>
    </row>
    <row r="20" spans="1:3" ht="12.75">
      <c r="A20" s="349">
        <v>4017</v>
      </c>
      <c r="B20" s="341" t="s">
        <v>334</v>
      </c>
      <c r="C20" s="345">
        <v>5</v>
      </c>
    </row>
    <row r="21" spans="1:3" ht="12.75">
      <c r="A21" s="349">
        <v>4018</v>
      </c>
      <c r="B21" s="341" t="s">
        <v>335</v>
      </c>
      <c r="C21" s="345">
        <v>0.8</v>
      </c>
    </row>
    <row r="22" spans="1:3" ht="12.75">
      <c r="A22" s="349">
        <v>4019</v>
      </c>
      <c r="B22" s="341" t="s">
        <v>336</v>
      </c>
      <c r="C22" s="345">
        <v>2.8</v>
      </c>
    </row>
    <row r="23" spans="1:3" ht="12.75">
      <c r="A23" s="349">
        <v>4020</v>
      </c>
      <c r="B23" s="341" t="s">
        <v>337</v>
      </c>
      <c r="C23" s="345">
        <v>0.9</v>
      </c>
    </row>
    <row r="24" spans="1:3" ht="12.75">
      <c r="A24" s="349">
        <v>4021</v>
      </c>
      <c r="B24" s="341" t="s">
        <v>338</v>
      </c>
      <c r="C24" s="345">
        <v>2.125</v>
      </c>
    </row>
    <row r="25" spans="1:3" ht="12.75">
      <c r="A25" s="349">
        <v>4022</v>
      </c>
      <c r="B25" s="341" t="s">
        <v>339</v>
      </c>
      <c r="C25" s="345">
        <v>1.65</v>
      </c>
    </row>
    <row r="26" spans="1:3" ht="12.75">
      <c r="A26" s="349">
        <v>4023</v>
      </c>
      <c r="B26" s="341" t="s">
        <v>340</v>
      </c>
      <c r="C26" s="345">
        <v>2.75</v>
      </c>
    </row>
    <row r="27" spans="1:3" ht="12.75">
      <c r="A27" s="349">
        <v>4024</v>
      </c>
      <c r="B27" s="341" t="s">
        <v>341</v>
      </c>
      <c r="C27" s="345">
        <v>1.15</v>
      </c>
    </row>
    <row r="28" spans="1:3" ht="12.75">
      <c r="A28" s="349">
        <v>4025</v>
      </c>
      <c r="B28" s="341" t="s">
        <v>342</v>
      </c>
      <c r="C28" s="345">
        <v>1</v>
      </c>
    </row>
    <row r="29" spans="1:3" ht="12.75">
      <c r="A29" s="349">
        <v>4026</v>
      </c>
      <c r="B29" s="341" t="s">
        <v>343</v>
      </c>
      <c r="C29" s="345">
        <v>1.5</v>
      </c>
    </row>
    <row r="30" spans="1:3" ht="12.75">
      <c r="A30" s="349">
        <v>4027</v>
      </c>
      <c r="B30" s="341" t="s">
        <v>344</v>
      </c>
      <c r="C30" s="345">
        <v>1.5</v>
      </c>
    </row>
    <row r="31" spans="1:3" ht="12.75">
      <c r="A31" s="349">
        <v>4028</v>
      </c>
      <c r="B31" s="341" t="s">
        <v>345</v>
      </c>
      <c r="C31" s="345">
        <v>1.8</v>
      </c>
    </row>
    <row r="32" spans="1:3" ht="12.75">
      <c r="A32" s="349">
        <v>4029</v>
      </c>
      <c r="B32" s="341" t="s">
        <v>346</v>
      </c>
      <c r="C32" s="345">
        <v>1.5</v>
      </c>
    </row>
    <row r="33" spans="1:3" ht="12.75">
      <c r="A33" s="349">
        <v>4030</v>
      </c>
      <c r="B33" s="341" t="s">
        <v>347</v>
      </c>
      <c r="C33" s="345">
        <v>1</v>
      </c>
    </row>
    <row r="34" spans="1:3" ht="12.75">
      <c r="A34" s="349">
        <v>4031</v>
      </c>
      <c r="B34" s="341" t="s">
        <v>348</v>
      </c>
      <c r="C34" s="345">
        <v>3</v>
      </c>
    </row>
    <row r="35" spans="1:3" ht="12.75">
      <c r="A35" s="349">
        <v>4032</v>
      </c>
      <c r="B35" s="341" t="s">
        <v>349</v>
      </c>
      <c r="C35" s="345">
        <v>1.2</v>
      </c>
    </row>
    <row r="36" spans="1:3" ht="12.75">
      <c r="A36" s="349">
        <v>4033</v>
      </c>
      <c r="B36" s="341" t="s">
        <v>350</v>
      </c>
      <c r="C36" s="345">
        <v>1.87</v>
      </c>
    </row>
    <row r="37" spans="1:3" ht="12.75">
      <c r="A37" s="349">
        <v>4034</v>
      </c>
      <c r="B37" s="341" t="s">
        <v>351</v>
      </c>
      <c r="C37" s="345">
        <v>1.15</v>
      </c>
    </row>
    <row r="38" spans="1:3" ht="12.75">
      <c r="A38" s="349">
        <v>4035</v>
      </c>
      <c r="B38" s="341" t="s">
        <v>352</v>
      </c>
      <c r="C38" s="345">
        <v>1.35</v>
      </c>
    </row>
    <row r="39" spans="1:3" ht="12.75">
      <c r="A39" s="349">
        <v>4036</v>
      </c>
      <c r="B39" s="341" t="s">
        <v>353</v>
      </c>
      <c r="C39" s="345">
        <v>2.25</v>
      </c>
    </row>
    <row r="40" spans="1:3" ht="12.75">
      <c r="A40" s="349">
        <v>4037</v>
      </c>
      <c r="B40" s="341" t="s">
        <v>354</v>
      </c>
      <c r="C40" s="345">
        <v>1.3</v>
      </c>
    </row>
    <row r="41" spans="1:3" ht="12.75">
      <c r="A41" s="349">
        <v>4038</v>
      </c>
      <c r="B41" s="341" t="s">
        <v>189</v>
      </c>
      <c r="C41" s="345">
        <v>1.8</v>
      </c>
    </row>
    <row r="42" spans="1:3" ht="12.75">
      <c r="A42" s="349">
        <v>4039</v>
      </c>
      <c r="B42" s="341" t="s">
        <v>355</v>
      </c>
      <c r="C42" s="345">
        <v>1.1</v>
      </c>
    </row>
    <row r="43" spans="1:3" ht="12.75">
      <c r="A43" s="349">
        <v>4040</v>
      </c>
      <c r="B43" s="341" t="s">
        <v>356</v>
      </c>
      <c r="C43" s="345">
        <v>2</v>
      </c>
    </row>
    <row r="44" spans="1:3" ht="12.75">
      <c r="A44" s="349">
        <v>4041</v>
      </c>
      <c r="B44" s="341" t="s">
        <v>356</v>
      </c>
      <c r="C44" s="345">
        <v>1.7</v>
      </c>
    </row>
    <row r="45" spans="1:3" ht="12.75">
      <c r="A45" s="349">
        <v>4042</v>
      </c>
      <c r="B45" s="341" t="s">
        <v>187</v>
      </c>
      <c r="C45" s="345">
        <v>2</v>
      </c>
    </row>
    <row r="46" spans="1:3" ht="12.75">
      <c r="A46" s="349">
        <v>4043</v>
      </c>
      <c r="B46" s="341" t="s">
        <v>357</v>
      </c>
      <c r="C46" s="345">
        <v>1.6</v>
      </c>
    </row>
    <row r="47" spans="1:3" ht="12.75">
      <c r="A47" s="349">
        <v>4044</v>
      </c>
      <c r="B47" s="341" t="s">
        <v>358</v>
      </c>
      <c r="C47" s="345">
        <v>1.6</v>
      </c>
    </row>
    <row r="48" spans="1:3" ht="12.75">
      <c r="A48" s="349">
        <v>4045</v>
      </c>
      <c r="B48" s="341" t="s">
        <v>359</v>
      </c>
      <c r="C48" s="345">
        <v>1.1</v>
      </c>
    </row>
    <row r="49" spans="1:3" ht="12.75">
      <c r="A49" s="349">
        <v>4046</v>
      </c>
      <c r="B49" s="341" t="s">
        <v>360</v>
      </c>
      <c r="C49" s="345">
        <v>1.1</v>
      </c>
    </row>
    <row r="50" spans="1:3" ht="12.75">
      <c r="A50" s="349">
        <v>4047</v>
      </c>
      <c r="B50" s="341" t="s">
        <v>361</v>
      </c>
      <c r="C50" s="345">
        <v>1.6</v>
      </c>
    </row>
    <row r="51" spans="1:3" ht="12.75">
      <c r="A51" s="349">
        <v>4048</v>
      </c>
      <c r="B51" s="341" t="s">
        <v>362</v>
      </c>
      <c r="C51" s="345">
        <v>1.3</v>
      </c>
    </row>
    <row r="52" spans="1:3" ht="12.75">
      <c r="A52" s="349">
        <v>4049</v>
      </c>
      <c r="B52" s="341" t="s">
        <v>363</v>
      </c>
      <c r="C52" s="345">
        <v>3</v>
      </c>
    </row>
    <row r="53" spans="1:3" ht="12.75">
      <c r="A53" s="349">
        <v>4050</v>
      </c>
      <c r="B53" s="341" t="s">
        <v>364</v>
      </c>
      <c r="C53" s="345">
        <v>2</v>
      </c>
    </row>
    <row r="54" spans="1:3" ht="12.75">
      <c r="A54" s="349">
        <v>4051</v>
      </c>
      <c r="B54" s="341" t="s">
        <v>365</v>
      </c>
      <c r="C54" s="345">
        <v>1.7</v>
      </c>
    </row>
    <row r="55" spans="1:3" ht="12.75">
      <c r="A55" s="349">
        <v>4052</v>
      </c>
      <c r="B55" s="341" t="s">
        <v>366</v>
      </c>
      <c r="C55" s="345">
        <v>1.8</v>
      </c>
    </row>
    <row r="56" spans="1:3" ht="12.75">
      <c r="A56" s="349">
        <v>4053</v>
      </c>
      <c r="B56" s="341" t="s">
        <v>367</v>
      </c>
      <c r="C56" s="345">
        <v>1.6</v>
      </c>
    </row>
    <row r="57" spans="1:3" ht="12.75">
      <c r="A57" s="349">
        <v>4054</v>
      </c>
      <c r="B57" s="341" t="s">
        <v>368</v>
      </c>
      <c r="C57" s="345">
        <v>0.75</v>
      </c>
    </row>
    <row r="58" spans="1:3" ht="12.75">
      <c r="A58" s="349">
        <v>4055</v>
      </c>
      <c r="B58" s="341" t="s">
        <v>369</v>
      </c>
      <c r="C58" s="345">
        <v>2</v>
      </c>
    </row>
    <row r="59" spans="1:3" ht="12.75">
      <c r="A59" s="349">
        <v>4056</v>
      </c>
      <c r="B59" s="341" t="s">
        <v>370</v>
      </c>
      <c r="C59" s="345">
        <v>1.5</v>
      </c>
    </row>
    <row r="60" spans="1:3" ht="12.75">
      <c r="A60" s="349">
        <v>4057</v>
      </c>
      <c r="B60" s="341" t="s">
        <v>369</v>
      </c>
      <c r="C60" s="345">
        <v>0.7</v>
      </c>
    </row>
    <row r="61" spans="1:3" ht="12.75">
      <c r="A61" s="349">
        <v>4058</v>
      </c>
      <c r="B61" s="341" t="s">
        <v>371</v>
      </c>
      <c r="C61" s="345">
        <v>1.6</v>
      </c>
    </row>
    <row r="62" spans="1:3" ht="12.75">
      <c r="A62" s="349">
        <v>4059</v>
      </c>
      <c r="B62" s="341" t="s">
        <v>372</v>
      </c>
      <c r="C62" s="345">
        <v>1.57</v>
      </c>
    </row>
    <row r="63" spans="1:3" ht="12.75">
      <c r="A63" s="349">
        <v>4060</v>
      </c>
      <c r="B63" s="341" t="s">
        <v>373</v>
      </c>
      <c r="C63" s="345">
        <v>0.8</v>
      </c>
    </row>
    <row r="64" spans="1:3" ht="12.75">
      <c r="A64" s="349">
        <v>4061</v>
      </c>
      <c r="B64" s="341" t="s">
        <v>374</v>
      </c>
      <c r="C64" s="345">
        <v>0.4</v>
      </c>
    </row>
    <row r="65" spans="1:3" ht="12.75">
      <c r="A65" s="349">
        <v>4062</v>
      </c>
      <c r="B65" s="341" t="s">
        <v>375</v>
      </c>
      <c r="C65" s="345">
        <v>1</v>
      </c>
    </row>
    <row r="66" spans="1:3" ht="12.75">
      <c r="A66" s="349">
        <v>4063</v>
      </c>
      <c r="B66" s="341" t="s">
        <v>376</v>
      </c>
      <c r="C66" s="345">
        <v>1.2</v>
      </c>
    </row>
    <row r="67" spans="1:3" ht="12.75">
      <c r="A67" s="349">
        <v>4064</v>
      </c>
      <c r="B67" s="341" t="s">
        <v>377</v>
      </c>
      <c r="C67" s="345">
        <v>2.6</v>
      </c>
    </row>
    <row r="68" spans="1:3" ht="12.75">
      <c r="A68" s="349">
        <v>4065</v>
      </c>
      <c r="B68" s="341" t="s">
        <v>378</v>
      </c>
      <c r="C68" s="345">
        <v>1.35</v>
      </c>
    </row>
    <row r="69" spans="1:3" ht="12.75">
      <c r="A69" s="349">
        <v>4066</v>
      </c>
      <c r="B69" s="341" t="s">
        <v>379</v>
      </c>
      <c r="C69" s="345">
        <v>1.65</v>
      </c>
    </row>
    <row r="70" spans="1:3" ht="12.75">
      <c r="A70" s="349">
        <v>4067</v>
      </c>
      <c r="B70" s="341" t="s">
        <v>380</v>
      </c>
      <c r="C70" s="345">
        <v>0.3</v>
      </c>
    </row>
    <row r="71" spans="1:3" ht="12.75">
      <c r="A71" s="349">
        <v>4068</v>
      </c>
      <c r="B71" s="341" t="s">
        <v>381</v>
      </c>
      <c r="C71" s="345">
        <v>0.8</v>
      </c>
    </row>
    <row r="72" spans="1:3" ht="12.75">
      <c r="A72" s="349">
        <v>4069</v>
      </c>
      <c r="B72" s="341" t="s">
        <v>382</v>
      </c>
      <c r="C72" s="345">
        <v>0.2</v>
      </c>
    </row>
    <row r="73" spans="1:3" ht="12.75">
      <c r="A73" s="349">
        <v>4070</v>
      </c>
      <c r="B73" s="341" t="s">
        <v>383</v>
      </c>
      <c r="C73" s="345">
        <v>0.1</v>
      </c>
    </row>
    <row r="74" spans="1:3" ht="12.75">
      <c r="A74" s="349">
        <v>4071</v>
      </c>
      <c r="B74" s="341" t="s">
        <v>384</v>
      </c>
      <c r="C74" s="345">
        <v>0.25</v>
      </c>
    </row>
    <row r="75" spans="1:3" ht="12.75">
      <c r="A75" s="349">
        <v>4072</v>
      </c>
      <c r="B75" s="341" t="s">
        <v>385</v>
      </c>
      <c r="C75" s="345">
        <v>0.9</v>
      </c>
    </row>
    <row r="76" spans="1:3" ht="12.75">
      <c r="A76" s="349">
        <v>4073</v>
      </c>
      <c r="B76" s="341" t="s">
        <v>386</v>
      </c>
      <c r="C76" s="345">
        <v>1.25</v>
      </c>
    </row>
    <row r="77" spans="1:3" ht="12.75">
      <c r="A77" s="349">
        <v>4074</v>
      </c>
      <c r="B77" s="341" t="s">
        <v>387</v>
      </c>
      <c r="C77" s="345">
        <v>0.95</v>
      </c>
    </row>
    <row r="78" spans="1:3" ht="12.75">
      <c r="A78" s="349">
        <v>4075</v>
      </c>
      <c r="B78" s="341" t="s">
        <v>388</v>
      </c>
      <c r="C78" s="345">
        <v>0.925</v>
      </c>
    </row>
    <row r="79" spans="1:3" ht="12.75">
      <c r="A79" s="349">
        <v>4076</v>
      </c>
      <c r="B79" s="341" t="s">
        <v>187</v>
      </c>
      <c r="C79" s="345">
        <v>1.75</v>
      </c>
    </row>
    <row r="80" spans="1:3" ht="12.75">
      <c r="A80" s="349">
        <v>4077</v>
      </c>
      <c r="B80" s="341" t="s">
        <v>389</v>
      </c>
      <c r="C80" s="345">
        <v>0.75</v>
      </c>
    </row>
    <row r="81" spans="1:3" ht="12.75">
      <c r="A81" s="349">
        <v>4078</v>
      </c>
      <c r="B81" s="341" t="s">
        <v>390</v>
      </c>
      <c r="C81" s="345">
        <v>0.725</v>
      </c>
    </row>
    <row r="82" spans="1:3" ht="12.75">
      <c r="A82" s="349">
        <v>4079</v>
      </c>
      <c r="B82" s="341" t="s">
        <v>391</v>
      </c>
      <c r="C82" s="345">
        <v>1.7</v>
      </c>
    </row>
    <row r="83" spans="1:3" ht="12.75">
      <c r="A83" s="349">
        <v>4080</v>
      </c>
      <c r="B83" s="341" t="s">
        <v>360</v>
      </c>
      <c r="C83" s="345">
        <v>0.95</v>
      </c>
    </row>
    <row r="84" spans="1:3" ht="12.75">
      <c r="A84" s="349">
        <v>4081</v>
      </c>
      <c r="B84" s="341" t="s">
        <v>389</v>
      </c>
      <c r="C84" s="345">
        <v>0.525</v>
      </c>
    </row>
    <row r="85" spans="1:3" ht="12.75">
      <c r="A85" s="349">
        <v>4082</v>
      </c>
      <c r="B85" s="341" t="s">
        <v>392</v>
      </c>
      <c r="C85" s="345">
        <v>0.775</v>
      </c>
    </row>
    <row r="86" spans="1:3" ht="12.75">
      <c r="A86" s="349">
        <v>4083</v>
      </c>
      <c r="B86" s="341" t="s">
        <v>375</v>
      </c>
      <c r="C86" s="345">
        <v>0.55</v>
      </c>
    </row>
    <row r="87" spans="1:3" ht="12.75">
      <c r="A87" s="349">
        <v>4084</v>
      </c>
      <c r="B87" s="341" t="s">
        <v>375</v>
      </c>
      <c r="C87" s="345">
        <v>0.525</v>
      </c>
    </row>
    <row r="88" spans="1:3" ht="12.75">
      <c r="A88" s="349">
        <v>4085</v>
      </c>
      <c r="B88" s="341" t="s">
        <v>393</v>
      </c>
      <c r="C88" s="345">
        <v>0.625</v>
      </c>
    </row>
    <row r="89" spans="1:3" ht="12.75">
      <c r="A89" s="349">
        <v>4086</v>
      </c>
      <c r="B89" s="341" t="s">
        <v>394</v>
      </c>
      <c r="C89" s="345">
        <v>1.25</v>
      </c>
    </row>
    <row r="90" spans="1:3" ht="12.75">
      <c r="A90" s="349">
        <v>4087</v>
      </c>
      <c r="B90" s="341" t="s">
        <v>395</v>
      </c>
      <c r="C90" s="345">
        <v>0.875</v>
      </c>
    </row>
    <row r="91" spans="1:3" ht="12.75">
      <c r="A91" s="349">
        <v>4088</v>
      </c>
      <c r="B91" s="341" t="s">
        <v>396</v>
      </c>
      <c r="C91" s="345">
        <v>0.75</v>
      </c>
    </row>
    <row r="92" spans="1:3" ht="12.75">
      <c r="A92" s="349">
        <v>4089</v>
      </c>
      <c r="B92" s="341" t="s">
        <v>397</v>
      </c>
      <c r="C92" s="345">
        <v>0.2</v>
      </c>
    </row>
    <row r="93" spans="1:3" ht="12.75">
      <c r="A93" s="349">
        <v>4090</v>
      </c>
      <c r="B93" s="341" t="s">
        <v>398</v>
      </c>
      <c r="C93" s="345">
        <v>2</v>
      </c>
    </row>
    <row r="94" spans="1:3" ht="12.75">
      <c r="A94" s="349">
        <v>4091</v>
      </c>
      <c r="B94" s="341" t="s">
        <v>399</v>
      </c>
      <c r="C94" s="345">
        <v>0.95</v>
      </c>
    </row>
    <row r="95" spans="1:3" ht="12.75">
      <c r="A95" s="349">
        <v>4092</v>
      </c>
      <c r="B95" s="341" t="s">
        <v>400</v>
      </c>
      <c r="C95" s="345">
        <v>1.8</v>
      </c>
    </row>
    <row r="96" spans="1:3" ht="12.75">
      <c r="A96" s="349">
        <v>4093</v>
      </c>
      <c r="B96" s="341" t="s">
        <v>401</v>
      </c>
      <c r="C96" s="345">
        <v>1.6</v>
      </c>
    </row>
    <row r="97" spans="1:3" ht="12.75">
      <c r="A97" s="349">
        <v>4094</v>
      </c>
      <c r="B97" s="341" t="s">
        <v>402</v>
      </c>
      <c r="C97" s="345">
        <v>2.45</v>
      </c>
    </row>
    <row r="98" spans="1:3" ht="12.75">
      <c r="A98" s="349">
        <v>4095</v>
      </c>
      <c r="B98" s="341" t="s">
        <v>403</v>
      </c>
      <c r="C98" s="345">
        <v>1</v>
      </c>
    </row>
    <row r="99" spans="1:3" ht="12.75">
      <c r="A99" s="349">
        <v>4096</v>
      </c>
      <c r="B99" s="341" t="s">
        <v>404</v>
      </c>
      <c r="C99" s="345">
        <v>1</v>
      </c>
    </row>
    <row r="100" spans="1:3" ht="12.75">
      <c r="A100" s="349">
        <v>4097</v>
      </c>
      <c r="B100" s="341" t="s">
        <v>405</v>
      </c>
      <c r="C100" s="345">
        <v>1</v>
      </c>
    </row>
    <row r="101" spans="1:3" ht="12.75">
      <c r="A101" s="349">
        <v>4098</v>
      </c>
      <c r="B101" s="341" t="s">
        <v>406</v>
      </c>
      <c r="C101" s="345">
        <v>0.3</v>
      </c>
    </row>
    <row r="102" spans="1:3" ht="12.75">
      <c r="A102" s="349">
        <v>4099</v>
      </c>
      <c r="B102" s="341" t="s">
        <v>407</v>
      </c>
      <c r="C102" s="345">
        <v>0.3</v>
      </c>
    </row>
    <row r="103" spans="1:3" ht="12.75">
      <c r="A103" s="349">
        <v>4100</v>
      </c>
      <c r="B103" s="341" t="s">
        <v>408</v>
      </c>
      <c r="C103" s="345">
        <v>0.1</v>
      </c>
    </row>
    <row r="104" spans="1:3" ht="12.75">
      <c r="A104" s="349">
        <v>4101</v>
      </c>
      <c r="B104" s="341" t="s">
        <v>409</v>
      </c>
      <c r="C104" s="345">
        <v>1</v>
      </c>
    </row>
    <row r="105" ht="12.75">
      <c r="C105" s="343">
        <f>SUM(C4:C104)</f>
        <v>163.88999999999996</v>
      </c>
    </row>
    <row r="106" spans="4:7" ht="12.75">
      <c r="D106" s="367"/>
      <c r="E106" s="367"/>
      <c r="F106" s="367"/>
      <c r="G106" s="367"/>
    </row>
    <row r="107" spans="1:51" ht="21">
      <c r="A107" s="351" t="s">
        <v>134</v>
      </c>
      <c r="B107" s="181"/>
      <c r="C107" s="244"/>
      <c r="D107" s="368"/>
      <c r="E107" s="368"/>
      <c r="F107" s="84"/>
      <c r="G107" s="84"/>
      <c r="H107" s="84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69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</row>
    <row r="108" spans="1:51" ht="12.75">
      <c r="A108" s="181" t="s">
        <v>135</v>
      </c>
      <c r="B108" s="181" t="s">
        <v>136</v>
      </c>
      <c r="C108" s="208"/>
      <c r="D108" s="368"/>
      <c r="E108" s="368"/>
      <c r="F108" s="84"/>
      <c r="G108" s="84"/>
      <c r="H108" s="84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69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</row>
    <row r="109" spans="1:51" ht="12.75">
      <c r="A109" s="181" t="s">
        <v>137</v>
      </c>
      <c r="B109" s="181" t="s">
        <v>138</v>
      </c>
      <c r="C109" s="208"/>
      <c r="D109" s="369"/>
      <c r="E109" s="368"/>
      <c r="F109" s="84"/>
      <c r="G109" s="84"/>
      <c r="H109" s="84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69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</row>
    <row r="110" spans="1:51" ht="12.75">
      <c r="A110" s="245" t="s">
        <v>139</v>
      </c>
      <c r="B110" s="245" t="s">
        <v>140</v>
      </c>
      <c r="C110" s="208"/>
      <c r="D110" s="369"/>
      <c r="E110" s="368"/>
      <c r="F110" s="84"/>
      <c r="G110" s="84"/>
      <c r="H110" s="84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69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</row>
    <row r="111" spans="1:51" ht="12.75">
      <c r="A111" s="245" t="s">
        <v>141</v>
      </c>
      <c r="B111" s="245" t="s">
        <v>142</v>
      </c>
      <c r="C111" s="208"/>
      <c r="D111" s="369"/>
      <c r="E111" s="368"/>
      <c r="F111" s="84"/>
      <c r="G111" s="84"/>
      <c r="H111" s="84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69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</row>
    <row r="112" spans="1:51" ht="12.75">
      <c r="A112" s="181" t="s">
        <v>143</v>
      </c>
      <c r="B112" s="181" t="s">
        <v>144</v>
      </c>
      <c r="C112" s="208"/>
      <c r="D112" s="369"/>
      <c r="E112" s="368"/>
      <c r="F112" s="84"/>
      <c r="G112" s="84"/>
      <c r="H112" s="84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69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</row>
    <row r="113" spans="1:51" ht="12.75">
      <c r="A113" s="181" t="s">
        <v>145</v>
      </c>
      <c r="B113" s="181" t="s">
        <v>146</v>
      </c>
      <c r="C113" s="208"/>
      <c r="D113" s="369"/>
      <c r="E113" s="368"/>
      <c r="F113" s="84"/>
      <c r="G113" s="84"/>
      <c r="H113" s="84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69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</row>
    <row r="114" spans="1:51" ht="12.75">
      <c r="A114" s="181" t="s">
        <v>147</v>
      </c>
      <c r="B114" s="181" t="s">
        <v>148</v>
      </c>
      <c r="C114" s="208"/>
      <c r="D114" s="369"/>
      <c r="E114" s="368"/>
      <c r="F114" s="84"/>
      <c r="G114" s="84"/>
      <c r="H114" s="84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69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</row>
    <row r="115" spans="1:51" ht="12.75">
      <c r="A115" s="181" t="s">
        <v>149</v>
      </c>
      <c r="B115" s="181" t="s">
        <v>150</v>
      </c>
      <c r="C115" s="208"/>
      <c r="D115" s="369"/>
      <c r="E115" s="368"/>
      <c r="F115" s="84"/>
      <c r="G115" s="84"/>
      <c r="H115" s="84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69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</row>
    <row r="116" spans="1:51" ht="12.75">
      <c r="A116" s="181" t="s">
        <v>151</v>
      </c>
      <c r="B116" s="181" t="s">
        <v>152</v>
      </c>
      <c r="C116" s="208"/>
      <c r="D116" s="369"/>
      <c r="E116" s="368"/>
      <c r="F116" s="84"/>
      <c r="G116" s="84"/>
      <c r="H116" s="84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69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</row>
    <row r="117" spans="1:51" ht="12.75">
      <c r="A117" s="181" t="s">
        <v>153</v>
      </c>
      <c r="B117" s="181" t="s">
        <v>154</v>
      </c>
      <c r="C117" s="208"/>
      <c r="D117" s="369"/>
      <c r="E117" s="368"/>
      <c r="F117" s="84"/>
      <c r="G117" s="84"/>
      <c r="H117" s="84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69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</row>
    <row r="118" spans="1:51" ht="12.75">
      <c r="A118" s="181" t="s">
        <v>155</v>
      </c>
      <c r="B118" s="181" t="s">
        <v>156</v>
      </c>
      <c r="C118" s="208"/>
      <c r="D118" s="369"/>
      <c r="E118" s="368"/>
      <c r="F118" s="84"/>
      <c r="G118" s="84"/>
      <c r="H118" s="84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69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</row>
    <row r="119" spans="1:51" ht="12.75">
      <c r="A119" s="181" t="s">
        <v>157</v>
      </c>
      <c r="B119" s="181" t="s">
        <v>158</v>
      </c>
      <c r="C119" s="208"/>
      <c r="D119" s="369"/>
      <c r="E119" s="368"/>
      <c r="F119" s="84"/>
      <c r="G119" s="84"/>
      <c r="H119" s="84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69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</row>
    <row r="120" spans="1:51" ht="12.75">
      <c r="A120" s="181" t="s">
        <v>159</v>
      </c>
      <c r="B120" s="181" t="s">
        <v>160</v>
      </c>
      <c r="C120" s="208"/>
      <c r="D120" s="369"/>
      <c r="E120" s="368"/>
      <c r="F120" s="84"/>
      <c r="G120" s="84"/>
      <c r="H120" s="84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69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</row>
    <row r="121" spans="1:51" ht="12.75">
      <c r="A121" s="181" t="s">
        <v>161</v>
      </c>
      <c r="B121" s="181" t="s">
        <v>100</v>
      </c>
      <c r="C121" s="208"/>
      <c r="D121" s="369"/>
      <c r="E121" s="368"/>
      <c r="F121" s="84"/>
      <c r="G121" s="84"/>
      <c r="H121" s="84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69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</row>
    <row r="122" spans="1:51" ht="12.75">
      <c r="A122" s="181" t="s">
        <v>162</v>
      </c>
      <c r="B122" s="181" t="s">
        <v>163</v>
      </c>
      <c r="C122" s="208"/>
      <c r="D122" s="369"/>
      <c r="E122" s="368"/>
      <c r="F122" s="84"/>
      <c r="G122" s="84"/>
      <c r="H122" s="84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69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</row>
    <row r="123" spans="1:51" ht="12.75">
      <c r="A123" s="181" t="s">
        <v>164</v>
      </c>
      <c r="B123" s="181" t="s">
        <v>165</v>
      </c>
      <c r="C123" s="208"/>
      <c r="D123" s="369"/>
      <c r="E123" s="368"/>
      <c r="F123" s="84"/>
      <c r="G123" s="84"/>
      <c r="H123" s="84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69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</row>
    <row r="124" spans="1:51" ht="12.75">
      <c r="A124" s="181" t="s">
        <v>166</v>
      </c>
      <c r="B124" s="181" t="s">
        <v>167</v>
      </c>
      <c r="C124" s="208"/>
      <c r="D124" s="369"/>
      <c r="E124" s="368"/>
      <c r="F124" s="84"/>
      <c r="G124" s="84"/>
      <c r="H124" s="84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69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</row>
    <row r="125" spans="1:51" ht="12.75">
      <c r="A125" s="181" t="s">
        <v>168</v>
      </c>
      <c r="B125" s="181" t="s">
        <v>169</v>
      </c>
      <c r="C125" s="208"/>
      <c r="D125" s="369"/>
      <c r="E125" s="368"/>
      <c r="F125" s="84"/>
      <c r="G125" s="84"/>
      <c r="H125" s="84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69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</row>
    <row r="126" spans="1:51" ht="12.75">
      <c r="A126" s="181" t="s">
        <v>170</v>
      </c>
      <c r="B126" s="181" t="s">
        <v>171</v>
      </c>
      <c r="C126" s="208"/>
      <c r="D126" s="369"/>
      <c r="E126" s="368"/>
      <c r="F126" s="84"/>
      <c r="G126" s="84"/>
      <c r="H126" s="84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69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</row>
    <row r="127" spans="1:51" ht="12.75">
      <c r="A127" s="181" t="s">
        <v>172</v>
      </c>
      <c r="B127" s="181" t="s">
        <v>173</v>
      </c>
      <c r="C127" s="208"/>
      <c r="D127" s="369"/>
      <c r="E127" s="368"/>
      <c r="F127" s="84"/>
      <c r="G127" s="84"/>
      <c r="H127" s="84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69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</row>
    <row r="128" spans="1:51" ht="12.75">
      <c r="A128" s="181" t="s">
        <v>162</v>
      </c>
      <c r="B128" s="181" t="s">
        <v>174</v>
      </c>
      <c r="C128" s="208"/>
      <c r="D128" s="369"/>
      <c r="E128" s="368"/>
      <c r="F128" s="84"/>
      <c r="G128" s="84"/>
      <c r="H128" s="84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69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</row>
    <row r="129" spans="1:51" ht="12.75">
      <c r="A129" s="181" t="s">
        <v>162</v>
      </c>
      <c r="B129" s="181" t="s">
        <v>175</v>
      </c>
      <c r="C129" s="208"/>
      <c r="D129" s="369"/>
      <c r="E129" s="368"/>
      <c r="F129" s="84"/>
      <c r="G129" s="84"/>
      <c r="H129" s="84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69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</row>
    <row r="130" spans="1:51" ht="12.75">
      <c r="A130" s="181" t="s">
        <v>176</v>
      </c>
      <c r="B130" s="181" t="s">
        <v>97</v>
      </c>
      <c r="C130" s="208"/>
      <c r="D130" s="369"/>
      <c r="E130" s="368"/>
      <c r="F130" s="84"/>
      <c r="G130" s="84"/>
      <c r="H130" s="84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69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</row>
    <row r="131" spans="1:51" ht="12.75">
      <c r="A131" s="181" t="s">
        <v>177</v>
      </c>
      <c r="B131" s="181" t="s">
        <v>178</v>
      </c>
      <c r="C131" s="208"/>
      <c r="D131" s="369"/>
      <c r="E131" s="368"/>
      <c r="F131" s="84"/>
      <c r="G131" s="84"/>
      <c r="H131" s="84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69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</row>
    <row r="132" spans="1:51" ht="12.75">
      <c r="A132" s="181" t="s">
        <v>177</v>
      </c>
      <c r="B132" s="181" t="s">
        <v>179</v>
      </c>
      <c r="C132" s="208"/>
      <c r="D132" s="369"/>
      <c r="E132" s="368"/>
      <c r="F132" s="84"/>
      <c r="G132" s="84"/>
      <c r="H132" s="84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69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</row>
    <row r="133" spans="1:51" ht="12.75">
      <c r="A133" s="181" t="s">
        <v>180</v>
      </c>
      <c r="B133" s="181" t="s">
        <v>181</v>
      </c>
      <c r="C133" s="208"/>
      <c r="D133" s="369"/>
      <c r="E133" s="368"/>
      <c r="F133" s="84"/>
      <c r="G133" s="84"/>
      <c r="H133" s="84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69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</row>
    <row r="134" spans="1:51" ht="12.75">
      <c r="A134" s="181" t="s">
        <v>182</v>
      </c>
      <c r="B134" s="181" t="s">
        <v>183</v>
      </c>
      <c r="C134" s="208"/>
      <c r="D134" s="369"/>
      <c r="E134" s="368"/>
      <c r="F134" s="84"/>
      <c r="G134" s="84"/>
      <c r="H134" s="84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69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</row>
    <row r="135" spans="1:51" ht="12.75">
      <c r="A135" s="181" t="s">
        <v>184</v>
      </c>
      <c r="B135" s="181" t="s">
        <v>185</v>
      </c>
      <c r="C135" s="208"/>
      <c r="D135" s="369"/>
      <c r="E135" s="368"/>
      <c r="F135" s="84"/>
      <c r="G135" s="84"/>
      <c r="H135" s="84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69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</row>
    <row r="136" spans="1:51" ht="12.75">
      <c r="A136" s="181" t="s">
        <v>186</v>
      </c>
      <c r="B136" s="181" t="s">
        <v>187</v>
      </c>
      <c r="C136" s="208"/>
      <c r="D136" s="369"/>
      <c r="E136" s="368"/>
      <c r="F136" s="84"/>
      <c r="G136" s="84"/>
      <c r="H136" s="84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69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</row>
    <row r="137" spans="1:51" ht="12.75">
      <c r="A137" s="181" t="s">
        <v>188</v>
      </c>
      <c r="B137" s="181" t="s">
        <v>189</v>
      </c>
      <c r="C137" s="208"/>
      <c r="D137" s="369"/>
      <c r="E137" s="368"/>
      <c r="F137" s="84"/>
      <c r="G137" s="84"/>
      <c r="H137" s="84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69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</row>
    <row r="138" spans="1:51" ht="12.75">
      <c r="A138" s="181" t="s">
        <v>190</v>
      </c>
      <c r="B138" s="181" t="s">
        <v>191</v>
      </c>
      <c r="C138" s="208"/>
      <c r="D138" s="369"/>
      <c r="E138" s="368"/>
      <c r="F138" s="84"/>
      <c r="G138" s="84"/>
      <c r="H138" s="84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69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</row>
    <row r="139" spans="1:51" ht="12.75">
      <c r="A139" s="181" t="s">
        <v>177</v>
      </c>
      <c r="B139" s="181" t="s">
        <v>192</v>
      </c>
      <c r="C139" s="208"/>
      <c r="D139" s="369"/>
      <c r="E139" s="368"/>
      <c r="F139" s="84"/>
      <c r="G139" s="84"/>
      <c r="H139" s="84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69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</row>
    <row r="140" spans="1:51" ht="12.75">
      <c r="A140" s="181" t="s">
        <v>177</v>
      </c>
      <c r="B140" s="181" t="s">
        <v>193</v>
      </c>
      <c r="C140" s="208"/>
      <c r="D140" s="369"/>
      <c r="E140" s="368"/>
      <c r="F140" s="84"/>
      <c r="G140" s="84"/>
      <c r="H140" s="84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69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</row>
    <row r="141" spans="1:51" ht="12.75">
      <c r="A141" s="181" t="s">
        <v>194</v>
      </c>
      <c r="B141" s="181" t="s">
        <v>195</v>
      </c>
      <c r="C141" s="208"/>
      <c r="D141" s="369"/>
      <c r="E141" s="368"/>
      <c r="F141" s="84"/>
      <c r="G141" s="84"/>
      <c r="H141" s="84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69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</row>
    <row r="142" spans="1:51" ht="12.75">
      <c r="A142" s="181" t="s">
        <v>196</v>
      </c>
      <c r="B142" s="181" t="s">
        <v>197</v>
      </c>
      <c r="C142" s="208"/>
      <c r="D142" s="369"/>
      <c r="E142" s="368"/>
      <c r="F142" s="84"/>
      <c r="G142" s="84"/>
      <c r="H142" s="84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69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</row>
    <row r="143" spans="1:51" ht="12.75">
      <c r="A143" s="181" t="s">
        <v>198</v>
      </c>
      <c r="B143" s="181" t="s">
        <v>199</v>
      </c>
      <c r="C143" s="208"/>
      <c r="D143" s="369"/>
      <c r="E143" s="368"/>
      <c r="F143" s="84"/>
      <c r="G143" s="84"/>
      <c r="H143" s="84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69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</row>
    <row r="144" spans="1:51" ht="12.75">
      <c r="A144" s="181" t="s">
        <v>200</v>
      </c>
      <c r="B144" s="181" t="s">
        <v>201</v>
      </c>
      <c r="C144" s="208"/>
      <c r="D144" s="369"/>
      <c r="E144" s="368"/>
      <c r="F144" s="84"/>
      <c r="G144" s="84"/>
      <c r="H144" s="84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69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</row>
    <row r="145" spans="1:51" ht="12.75">
      <c r="A145" s="181" t="s">
        <v>202</v>
      </c>
      <c r="B145" s="181" t="s">
        <v>203</v>
      </c>
      <c r="C145" s="208"/>
      <c r="D145" s="369"/>
      <c r="E145" s="368"/>
      <c r="F145" s="84"/>
      <c r="G145" s="84"/>
      <c r="H145" s="84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69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</row>
    <row r="146" spans="1:51" ht="12.75">
      <c r="A146" s="181" t="s">
        <v>204</v>
      </c>
      <c r="B146" s="181" t="s">
        <v>205</v>
      </c>
      <c r="C146" s="208"/>
      <c r="D146" s="369"/>
      <c r="E146" s="368"/>
      <c r="F146" s="84"/>
      <c r="G146" s="84"/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69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</row>
    <row r="147" spans="1:51" ht="12.75">
      <c r="A147" s="181" t="s">
        <v>206</v>
      </c>
      <c r="B147" s="181" t="s">
        <v>109</v>
      </c>
      <c r="C147" s="208"/>
      <c r="D147" s="369"/>
      <c r="E147" s="368"/>
      <c r="F147" s="84"/>
      <c r="G147" s="84"/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69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</row>
    <row r="148" spans="1:51" ht="12.75">
      <c r="A148" s="181" t="s">
        <v>207</v>
      </c>
      <c r="B148" s="181" t="s">
        <v>208</v>
      </c>
      <c r="C148" s="208"/>
      <c r="D148" s="369"/>
      <c r="E148" s="368"/>
      <c r="F148" s="84"/>
      <c r="G148" s="84"/>
      <c r="H148" s="84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69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</row>
    <row r="149" spans="1:51" ht="12.75">
      <c r="A149" s="181" t="s">
        <v>209</v>
      </c>
      <c r="B149" s="181" t="s">
        <v>210</v>
      </c>
      <c r="C149" s="208"/>
      <c r="D149" s="369"/>
      <c r="E149" s="368"/>
      <c r="F149" s="84"/>
      <c r="G149" s="84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69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</row>
    <row r="150" spans="1:51" ht="12.75">
      <c r="A150" s="181" t="s">
        <v>211</v>
      </c>
      <c r="B150" s="181" t="s">
        <v>212</v>
      </c>
      <c r="C150" s="208"/>
      <c r="D150" s="369"/>
      <c r="E150" s="368"/>
      <c r="F150" s="84"/>
      <c r="G150" s="84"/>
      <c r="H150" s="84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69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</row>
    <row r="151" spans="1:51" ht="12.75">
      <c r="A151" s="181" t="s">
        <v>177</v>
      </c>
      <c r="B151" s="181" t="s">
        <v>213</v>
      </c>
      <c r="C151" s="208"/>
      <c r="D151" s="369"/>
      <c r="E151" s="368"/>
      <c r="F151" s="84"/>
      <c r="G151" s="84"/>
      <c r="H151" s="84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69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</row>
    <row r="152" spans="1:51" ht="12.75">
      <c r="A152" s="181" t="s">
        <v>214</v>
      </c>
      <c r="B152" s="181" t="s">
        <v>215</v>
      </c>
      <c r="C152" s="208"/>
      <c r="D152" s="369"/>
      <c r="E152" s="368"/>
      <c r="F152" s="84"/>
      <c r="G152" s="84"/>
      <c r="H152" s="84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69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</row>
    <row r="153" spans="1:51" ht="12.75">
      <c r="A153" s="181" t="s">
        <v>216</v>
      </c>
      <c r="B153" s="181" t="s">
        <v>87</v>
      </c>
      <c r="C153" s="208"/>
      <c r="D153" s="369"/>
      <c r="E153" s="368"/>
      <c r="F153" s="84"/>
      <c r="G153" s="84"/>
      <c r="H153" s="84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69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</row>
    <row r="154" spans="1:51" ht="12.75">
      <c r="A154" s="181" t="s">
        <v>217</v>
      </c>
      <c r="B154" s="181" t="s">
        <v>218</v>
      </c>
      <c r="C154" s="208"/>
      <c r="D154" s="369"/>
      <c r="E154" s="368"/>
      <c r="F154" s="84"/>
      <c r="G154" s="84"/>
      <c r="H154" s="84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69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</row>
    <row r="155" spans="1:51" ht="12.75">
      <c r="A155" s="181" t="s">
        <v>219</v>
      </c>
      <c r="B155" s="181" t="s">
        <v>92</v>
      </c>
      <c r="C155" s="208"/>
      <c r="D155" s="369"/>
      <c r="E155" s="368"/>
      <c r="F155" s="84"/>
      <c r="G155" s="84"/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69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</row>
    <row r="156" spans="1:51" ht="12.75">
      <c r="A156" s="181" t="s">
        <v>220</v>
      </c>
      <c r="B156" s="181" t="s">
        <v>221</v>
      </c>
      <c r="C156" s="208"/>
      <c r="D156" s="369"/>
      <c r="E156" s="368"/>
      <c r="F156" s="84"/>
      <c r="G156" s="84"/>
      <c r="H156" s="84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69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</row>
    <row r="157" spans="1:51" ht="12.75">
      <c r="A157" s="181" t="s">
        <v>222</v>
      </c>
      <c r="B157" s="181" t="s">
        <v>102</v>
      </c>
      <c r="C157" s="208"/>
      <c r="D157" s="369"/>
      <c r="E157" s="368"/>
      <c r="F157" s="84"/>
      <c r="G157" s="84"/>
      <c r="H157" s="84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69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</row>
    <row r="158" spans="1:51" ht="12.75">
      <c r="A158" s="181" t="s">
        <v>177</v>
      </c>
      <c r="B158" s="181" t="s">
        <v>223</v>
      </c>
      <c r="C158" s="208"/>
      <c r="D158" s="369"/>
      <c r="E158" s="368"/>
      <c r="F158" s="84"/>
      <c r="G158" s="84"/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69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</row>
    <row r="159" spans="1:51" ht="12.75">
      <c r="A159" s="181" t="s">
        <v>177</v>
      </c>
      <c r="B159" s="181" t="s">
        <v>224</v>
      </c>
      <c r="C159" s="208"/>
      <c r="D159" s="369"/>
      <c r="E159" s="368"/>
      <c r="F159" s="84"/>
      <c r="G159" s="84"/>
      <c r="H159" s="84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69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</row>
    <row r="160" spans="1:51" ht="12.75">
      <c r="A160" s="181" t="s">
        <v>225</v>
      </c>
      <c r="B160" s="181" t="s">
        <v>226</v>
      </c>
      <c r="C160" s="208"/>
      <c r="D160" s="369"/>
      <c r="E160" s="368"/>
      <c r="F160" s="84"/>
      <c r="G160" s="84"/>
      <c r="H160" s="84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69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</row>
    <row r="161" spans="1:51" ht="12.75">
      <c r="A161" s="181" t="s">
        <v>227</v>
      </c>
      <c r="B161" s="181" t="s">
        <v>212</v>
      </c>
      <c r="C161" s="208"/>
      <c r="D161" s="369"/>
      <c r="E161" s="368"/>
      <c r="F161" s="84"/>
      <c r="G161" s="84"/>
      <c r="H161" s="84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69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</row>
    <row r="162" spans="1:51" ht="12.75">
      <c r="A162" s="181" t="s">
        <v>228</v>
      </c>
      <c r="B162" s="181" t="s">
        <v>89</v>
      </c>
      <c r="C162" s="208"/>
      <c r="D162" s="369"/>
      <c r="E162" s="368"/>
      <c r="F162" s="84"/>
      <c r="G162" s="84"/>
      <c r="H162" s="84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69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</row>
    <row r="163" spans="1:51" ht="12.75">
      <c r="A163" s="181" t="s">
        <v>229</v>
      </c>
      <c r="B163" s="181" t="s">
        <v>230</v>
      </c>
      <c r="C163" s="208"/>
      <c r="D163" s="369"/>
      <c r="E163" s="368"/>
      <c r="F163" s="84"/>
      <c r="G163" s="84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69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</row>
    <row r="164" spans="1:51" ht="12.75">
      <c r="A164" s="181" t="s">
        <v>196</v>
      </c>
      <c r="B164" s="181" t="s">
        <v>231</v>
      </c>
      <c r="C164" s="208"/>
      <c r="D164" s="369"/>
      <c r="E164" s="368"/>
      <c r="F164" s="84"/>
      <c r="G164" s="84"/>
      <c r="H164" s="84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69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</row>
    <row r="165" spans="1:51" ht="12.75">
      <c r="A165" s="181" t="s">
        <v>232</v>
      </c>
      <c r="B165" s="181" t="s">
        <v>233</v>
      </c>
      <c r="C165" s="208"/>
      <c r="D165" s="369"/>
      <c r="E165" s="368"/>
      <c r="F165" s="84"/>
      <c r="G165" s="84"/>
      <c r="H165" s="84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69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</row>
    <row r="166" spans="1:51" ht="12.75">
      <c r="A166" s="181" t="s">
        <v>177</v>
      </c>
      <c r="B166" s="181" t="s">
        <v>234</v>
      </c>
      <c r="C166" s="208"/>
      <c r="D166" s="369"/>
      <c r="E166" s="368"/>
      <c r="F166" s="84"/>
      <c r="G166" s="84"/>
      <c r="H166" s="84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69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</row>
    <row r="167" spans="1:51" ht="12.75">
      <c r="A167" s="351" t="s">
        <v>235</v>
      </c>
      <c r="B167" s="181"/>
      <c r="C167" s="208"/>
      <c r="D167" s="369"/>
      <c r="E167" s="368"/>
      <c r="F167" s="84"/>
      <c r="G167" s="84"/>
      <c r="H167" s="84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69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</row>
    <row r="168" spans="1:51" ht="12.75">
      <c r="A168" s="181" t="s">
        <v>236</v>
      </c>
      <c r="B168" s="181" t="s">
        <v>174</v>
      </c>
      <c r="C168" s="208"/>
      <c r="D168" s="369"/>
      <c r="E168" s="368"/>
      <c r="F168" s="84"/>
      <c r="G168" s="84"/>
      <c r="H168" s="84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69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</row>
    <row r="169" spans="1:51" ht="12.75">
      <c r="A169" s="181" t="s">
        <v>237</v>
      </c>
      <c r="B169" s="181" t="s">
        <v>238</v>
      </c>
      <c r="C169" s="208"/>
      <c r="D169" s="369"/>
      <c r="E169" s="368"/>
      <c r="F169" s="84"/>
      <c r="G169" s="84"/>
      <c r="H169" s="84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69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</row>
    <row r="170" spans="1:51" ht="12.75">
      <c r="A170" s="181" t="s">
        <v>237</v>
      </c>
      <c r="B170" s="181" t="s">
        <v>239</v>
      </c>
      <c r="C170" s="208"/>
      <c r="D170" s="369"/>
      <c r="E170" s="368"/>
      <c r="F170" s="84"/>
      <c r="G170" s="84"/>
      <c r="H170" s="84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69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</row>
    <row r="171" spans="1:51" ht="12.75">
      <c r="A171" s="181" t="s">
        <v>237</v>
      </c>
      <c r="B171" s="181" t="s">
        <v>213</v>
      </c>
      <c r="C171" s="208"/>
      <c r="D171" s="369"/>
      <c r="E171" s="368"/>
      <c r="F171" s="84"/>
      <c r="G171" s="84"/>
      <c r="H171" s="84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69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</row>
    <row r="172" spans="1:51" ht="12.75">
      <c r="A172" s="181" t="s">
        <v>237</v>
      </c>
      <c r="B172" s="181" t="s">
        <v>240</v>
      </c>
      <c r="C172" s="208"/>
      <c r="D172" s="369"/>
      <c r="E172" s="368"/>
      <c r="F172" s="84"/>
      <c r="G172" s="84"/>
      <c r="H172" s="84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69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</row>
    <row r="173" spans="1:51" ht="12.75">
      <c r="A173" s="181" t="s">
        <v>241</v>
      </c>
      <c r="B173" s="181" t="s">
        <v>242</v>
      </c>
      <c r="C173" s="208"/>
      <c r="D173" s="369"/>
      <c r="E173" s="368"/>
      <c r="F173" s="84"/>
      <c r="G173" s="84"/>
      <c r="H173" s="84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69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</row>
    <row r="174" spans="1:51" ht="12.75">
      <c r="A174" s="181" t="s">
        <v>243</v>
      </c>
      <c r="B174" s="181" t="s">
        <v>244</v>
      </c>
      <c r="C174" s="208"/>
      <c r="D174" s="369"/>
      <c r="E174" s="368"/>
      <c r="F174" s="84"/>
      <c r="G174" s="84"/>
      <c r="H174" s="84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69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</row>
    <row r="175" spans="1:51" ht="12.75">
      <c r="A175" s="181" t="s">
        <v>237</v>
      </c>
      <c r="B175" s="181" t="s">
        <v>245</v>
      </c>
      <c r="C175" s="208"/>
      <c r="D175" s="369"/>
      <c r="E175" s="368"/>
      <c r="F175" s="84"/>
      <c r="G175" s="84"/>
      <c r="H175" s="84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69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</row>
    <row r="176" spans="1:51" ht="12.75">
      <c r="A176" s="181" t="s">
        <v>237</v>
      </c>
      <c r="B176" s="181" t="s">
        <v>246</v>
      </c>
      <c r="C176" s="208"/>
      <c r="D176" s="369"/>
      <c r="E176" s="368"/>
      <c r="F176" s="84"/>
      <c r="G176" s="84"/>
      <c r="H176" s="84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69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</row>
    <row r="177" spans="1:51" ht="12.75">
      <c r="A177" s="181" t="s">
        <v>237</v>
      </c>
      <c r="B177" s="181" t="s">
        <v>247</v>
      </c>
      <c r="C177" s="208"/>
      <c r="D177" s="369"/>
      <c r="E177" s="368"/>
      <c r="F177" s="84"/>
      <c r="G177" s="84"/>
      <c r="H177" s="84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69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</row>
    <row r="178" spans="1:51" ht="12.75">
      <c r="A178" s="181" t="s">
        <v>237</v>
      </c>
      <c r="B178" s="181" t="s">
        <v>248</v>
      </c>
      <c r="C178" s="208"/>
      <c r="D178" s="369"/>
      <c r="E178" s="368"/>
      <c r="F178" s="84"/>
      <c r="G178" s="84"/>
      <c r="H178" s="84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69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</row>
    <row r="179" spans="1:51" ht="12.75">
      <c r="A179" s="181" t="s">
        <v>237</v>
      </c>
      <c r="B179" s="181" t="s">
        <v>249</v>
      </c>
      <c r="C179" s="208"/>
      <c r="D179" s="369"/>
      <c r="E179" s="368"/>
      <c r="F179" s="84"/>
      <c r="G179" s="84"/>
      <c r="H179" s="84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69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</row>
    <row r="180" spans="1:51" ht="12.75">
      <c r="A180" s="181" t="s">
        <v>237</v>
      </c>
      <c r="B180" s="181" t="s">
        <v>250</v>
      </c>
      <c r="C180" s="208"/>
      <c r="D180" s="369"/>
      <c r="E180" s="368"/>
      <c r="F180" s="84"/>
      <c r="G180" s="84"/>
      <c r="H180" s="84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69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</row>
    <row r="181" spans="1:51" ht="12.75">
      <c r="A181" s="181" t="s">
        <v>237</v>
      </c>
      <c r="B181" s="181" t="s">
        <v>251</v>
      </c>
      <c r="C181" s="208"/>
      <c r="D181" s="369"/>
      <c r="E181" s="368"/>
      <c r="F181" s="84"/>
      <c r="G181" s="84"/>
      <c r="H181" s="84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69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</row>
    <row r="182" spans="1:51" ht="12.75">
      <c r="A182" s="181" t="s">
        <v>237</v>
      </c>
      <c r="B182" s="181" t="s">
        <v>87</v>
      </c>
      <c r="C182" s="208"/>
      <c r="D182" s="369"/>
      <c r="E182" s="368"/>
      <c r="F182" s="84"/>
      <c r="G182" s="84"/>
      <c r="H182" s="84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69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</row>
    <row r="183" spans="1:51" ht="12.75">
      <c r="A183" s="181" t="s">
        <v>237</v>
      </c>
      <c r="B183" s="181" t="s">
        <v>252</v>
      </c>
      <c r="C183" s="208"/>
      <c r="D183" s="369"/>
      <c r="E183" s="368"/>
      <c r="F183" s="84"/>
      <c r="G183" s="84"/>
      <c r="H183" s="84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69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</row>
    <row r="184" spans="1:51" ht="12.75">
      <c r="A184" s="181" t="s">
        <v>237</v>
      </c>
      <c r="B184" s="181" t="s">
        <v>253</v>
      </c>
      <c r="C184" s="208"/>
      <c r="D184" s="369"/>
      <c r="E184" s="368"/>
      <c r="F184" s="84"/>
      <c r="G184" s="84"/>
      <c r="H184" s="84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6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</row>
    <row r="185" spans="1:51" ht="12.75">
      <c r="A185" s="181" t="s">
        <v>237</v>
      </c>
      <c r="B185" s="181" t="s">
        <v>254</v>
      </c>
      <c r="C185" s="208"/>
      <c r="D185" s="369"/>
      <c r="E185" s="368"/>
      <c r="F185" s="84"/>
      <c r="G185" s="84"/>
      <c r="H185" s="84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6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</row>
    <row r="186" spans="1:51" ht="12.75">
      <c r="A186" s="181" t="s">
        <v>237</v>
      </c>
      <c r="B186" s="181" t="s">
        <v>255</v>
      </c>
      <c r="C186" s="208"/>
      <c r="D186" s="369"/>
      <c r="E186" s="368"/>
      <c r="F186" s="84"/>
      <c r="G186" s="84"/>
      <c r="H186" s="84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6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</row>
    <row r="187" spans="1:7" ht="12.75">
      <c r="A187" s="63" t="s">
        <v>111</v>
      </c>
      <c r="B187" s="37" t="s">
        <v>112</v>
      </c>
      <c r="C187" s="207"/>
      <c r="D187" s="352"/>
      <c r="E187" s="367"/>
      <c r="F187" s="367"/>
      <c r="G187" s="367"/>
    </row>
    <row r="188" spans="1:7" ht="12.75">
      <c r="A188" s="63" t="s">
        <v>111</v>
      </c>
      <c r="B188" s="37" t="s">
        <v>113</v>
      </c>
      <c r="C188" s="207"/>
      <c r="D188" s="352"/>
      <c r="E188" s="367"/>
      <c r="F188" s="367"/>
      <c r="G188" s="367"/>
    </row>
    <row r="189" spans="1:7" ht="12.75">
      <c r="A189" s="63" t="s">
        <v>114</v>
      </c>
      <c r="B189" s="37" t="s">
        <v>115</v>
      </c>
      <c r="C189" s="207"/>
      <c r="D189" s="352"/>
      <c r="E189" s="367"/>
      <c r="F189" s="367"/>
      <c r="G189" s="367"/>
    </row>
    <row r="190" spans="1:7" ht="12.75">
      <c r="A190" s="169" t="s">
        <v>118</v>
      </c>
      <c r="B190" s="181" t="s">
        <v>117</v>
      </c>
      <c r="C190" s="208"/>
      <c r="D190" s="352"/>
      <c r="E190" s="370"/>
      <c r="F190" s="367"/>
      <c r="G190" s="367"/>
    </row>
    <row r="191" spans="1:7" ht="12.75">
      <c r="A191" s="63" t="s">
        <v>120</v>
      </c>
      <c r="B191" s="37" t="s">
        <v>117</v>
      </c>
      <c r="C191" s="207" t="s">
        <v>314</v>
      </c>
      <c r="D191" s="352"/>
      <c r="E191" s="370"/>
      <c r="F191" s="367"/>
      <c r="G191" s="367"/>
    </row>
    <row r="192" spans="1:7" ht="12.75">
      <c r="A192" s="181" t="s">
        <v>632</v>
      </c>
      <c r="B192" s="37" t="s">
        <v>436</v>
      </c>
      <c r="C192" s="473"/>
      <c r="D192" s="367"/>
      <c r="E192" s="367"/>
      <c r="F192" s="367"/>
      <c r="G192" s="367"/>
    </row>
    <row r="193" spans="1:7" ht="18.75" customHeight="1">
      <c r="A193" s="181" t="s">
        <v>633</v>
      </c>
      <c r="B193" s="37" t="s">
        <v>117</v>
      </c>
      <c r="C193" s="473"/>
      <c r="D193" s="367"/>
      <c r="E193" s="367"/>
      <c r="F193" s="367"/>
      <c r="G193" s="367"/>
    </row>
    <row r="194" spans="1:7" ht="21">
      <c r="A194" s="181" t="s">
        <v>634</v>
      </c>
      <c r="B194" s="37" t="s">
        <v>116</v>
      </c>
      <c r="C194" s="473"/>
      <c r="D194" s="367"/>
      <c r="E194" s="367"/>
      <c r="F194" s="367"/>
      <c r="G194" s="367"/>
    </row>
    <row r="195" spans="1:7" ht="12.75">
      <c r="A195" s="181" t="s">
        <v>635</v>
      </c>
      <c r="B195" s="474" t="s">
        <v>78</v>
      </c>
      <c r="C195" s="473"/>
      <c r="D195" s="367"/>
      <c r="E195" s="367"/>
      <c r="F195" s="367"/>
      <c r="G195" s="367"/>
    </row>
    <row r="196" spans="1:7" ht="12.75">
      <c r="A196" s="181" t="s">
        <v>635</v>
      </c>
      <c r="B196" s="474" t="s">
        <v>636</v>
      </c>
      <c r="C196" s="473"/>
      <c r="D196" s="367"/>
      <c r="E196" s="367"/>
      <c r="F196" s="367"/>
      <c r="G196" s="367"/>
    </row>
    <row r="197" spans="1:7" ht="12.75">
      <c r="A197" s="181" t="s">
        <v>635</v>
      </c>
      <c r="B197" s="474" t="s">
        <v>637</v>
      </c>
      <c r="C197" s="473"/>
      <c r="D197" s="367"/>
      <c r="E197" s="367"/>
      <c r="F197" s="367"/>
      <c r="G197" s="367"/>
    </row>
    <row r="198" spans="1:3" ht="12.75">
      <c r="A198" s="181" t="s">
        <v>635</v>
      </c>
      <c r="B198" s="474" t="s">
        <v>638</v>
      </c>
      <c r="C198" s="473"/>
    </row>
    <row r="199" spans="1:3" ht="12.75">
      <c r="A199" s="181" t="s">
        <v>635</v>
      </c>
      <c r="B199" s="474" t="s">
        <v>638</v>
      </c>
      <c r="C199" s="473"/>
    </row>
    <row r="200" spans="1:3" ht="12.75">
      <c r="A200" s="181" t="s">
        <v>635</v>
      </c>
      <c r="B200" s="474" t="s">
        <v>639</v>
      </c>
      <c r="C200" s="473"/>
    </row>
    <row r="201" spans="1:3" ht="12.75">
      <c r="A201" s="181" t="s">
        <v>635</v>
      </c>
      <c r="B201" s="474" t="s">
        <v>640</v>
      </c>
      <c r="C201" s="473"/>
    </row>
    <row r="202" spans="1:3" ht="12.75">
      <c r="A202" s="181" t="s">
        <v>635</v>
      </c>
      <c r="B202" s="474" t="s">
        <v>97</v>
      </c>
      <c r="C202" s="473"/>
    </row>
    <row r="203" spans="1:3" ht="12.75">
      <c r="A203" s="181" t="s">
        <v>635</v>
      </c>
      <c r="B203" s="474" t="s">
        <v>641</v>
      </c>
      <c r="C203" s="473"/>
    </row>
    <row r="204" spans="1:3" ht="12.75">
      <c r="A204" s="181" t="s">
        <v>642</v>
      </c>
      <c r="B204" s="474" t="s">
        <v>643</v>
      </c>
      <c r="C204" s="473"/>
    </row>
    <row r="205" spans="1:3" ht="12.75">
      <c r="A205" s="181" t="s">
        <v>237</v>
      </c>
      <c r="B205" s="474" t="s">
        <v>107</v>
      </c>
      <c r="C205" s="473"/>
    </row>
    <row r="206" spans="1:3" ht="12.75">
      <c r="A206" s="475"/>
      <c r="B206" s="32"/>
      <c r="C206" s="476"/>
    </row>
    <row r="207" spans="1:3" ht="12.75">
      <c r="A207" s="475"/>
      <c r="B207" s="32"/>
      <c r="C207" s="476"/>
    </row>
    <row r="208" spans="1:3" ht="12.75">
      <c r="A208" s="475"/>
      <c r="B208" s="32"/>
      <c r="C208" s="476"/>
    </row>
    <row r="209" spans="1:3" ht="12.75">
      <c r="A209" s="475"/>
      <c r="B209" s="32"/>
      <c r="C209" s="476"/>
    </row>
    <row r="210" spans="1:3" ht="12.75">
      <c r="A210" s="475"/>
      <c r="B210" s="32"/>
      <c r="C210" s="476"/>
    </row>
    <row r="211" spans="1:3" ht="12.75">
      <c r="A211" s="475"/>
      <c r="B211" s="32"/>
      <c r="C211" s="476"/>
    </row>
    <row r="212" spans="1:3" ht="12.75">
      <c r="A212" s="475"/>
      <c r="B212" s="32"/>
      <c r="C212" s="476"/>
    </row>
    <row r="213" spans="1:3" ht="12.75">
      <c r="A213" s="475"/>
      <c r="B213" s="32"/>
      <c r="C213" s="476"/>
    </row>
    <row r="214" spans="1:3" ht="12.75">
      <c r="A214" s="475"/>
      <c r="B214" s="32"/>
      <c r="C214" s="476"/>
    </row>
    <row r="215" spans="1:3" ht="12.75">
      <c r="A215" s="475"/>
      <c r="B215" s="32"/>
      <c r="C215" s="476"/>
    </row>
    <row r="216" spans="1:3" ht="12.75">
      <c r="A216" s="475"/>
      <c r="B216" s="32"/>
      <c r="C216" s="476"/>
    </row>
    <row r="217" spans="1:3" ht="12.75">
      <c r="A217" s="475"/>
      <c r="B217" s="32"/>
      <c r="C217" s="476"/>
    </row>
    <row r="218" spans="1:3" ht="12.75">
      <c r="A218" s="475"/>
      <c r="B218" s="32"/>
      <c r="C218" s="476"/>
    </row>
    <row r="219" spans="1:3" ht="12.75">
      <c r="A219" s="475"/>
      <c r="B219" s="32"/>
      <c r="C219" s="476"/>
    </row>
  </sheetData>
  <printOptions/>
  <pageMargins left="0.75" right="0.75" top="1" bottom="1" header="0.5" footer="0.5"/>
  <pageSetup horizontalDpi="600" verticalDpi="600" orientation="portrait" paperSize="9" scale="93" r:id="rId1"/>
  <rowBreaks count="3" manualBreakCount="3">
    <brk id="51" max="2" man="1"/>
    <brk id="106" max="2" man="1"/>
    <brk id="1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Maximus-Broker</cp:lastModifiedBy>
  <cp:lastPrinted>2009-07-07T09:07:44Z</cp:lastPrinted>
  <dcterms:created xsi:type="dcterms:W3CDTF">2001-11-19T16:38:11Z</dcterms:created>
  <dcterms:modified xsi:type="dcterms:W3CDTF">2009-08-03T08:12:25Z</dcterms:modified>
  <cp:category/>
  <cp:version/>
  <cp:contentType/>
  <cp:contentStatus/>
</cp:coreProperties>
</file>